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ndy Tang\Desktop\Andy Files at New Microsoft Surface\SLM 2021\"/>
    </mc:Choice>
  </mc:AlternateContent>
  <xr:revisionPtr revIDLastSave="0" documentId="13_ncr:1_{AD71B6FF-59FB-4D82-B98E-4B072A50F2F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Data Key-in" sheetId="1" r:id="rId1"/>
    <sheet name="6P20E English" sheetId="6" r:id="rId2"/>
    <sheet name="6P20E Mandrin" sheetId="10" r:id="rId3"/>
    <sheet name="10P25E English" sheetId="11" r:id="rId4"/>
    <sheet name="10P25E Mandarin" sheetId="12" r:id="rId5"/>
    <sheet name="20P30E English" sheetId="13" r:id="rId6"/>
    <sheet name="20P30E Mandarin" sheetId="14" r:id="rId7"/>
    <sheet name="IRR" sheetId="8" r:id="rId8"/>
    <sheet name="Sheet1" sheetId="9" r:id="rId9"/>
  </sheets>
  <definedNames>
    <definedName name="_xlnm.Print_Area" localSheetId="3">'10P25E English'!$A$3:$T$57</definedName>
    <definedName name="_xlnm.Print_Area" localSheetId="4">'10P25E Mandarin'!$A$3:$T$56</definedName>
    <definedName name="_xlnm.Print_Area" localSheetId="5">'20P30E English'!$A$3:$T$58</definedName>
    <definedName name="_xlnm.Print_Area" localSheetId="6">'20P30E Mandarin'!$A$3:$T$58</definedName>
    <definedName name="_xlnm.Print_Area" localSheetId="1">'6P20E English'!$A$3:$T$56</definedName>
    <definedName name="_xlnm.Print_Area" localSheetId="2">'6P20E Mandrin'!$A$3:$T$56</definedName>
    <definedName name="_xlnm.Print_Area" localSheetId="0">'Data Key-in'!$A$1:$U$25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iM616KtqXb8xAFDFRjo4Y6/5VJfQ=="/>
    </ext>
  </extLst>
</workbook>
</file>

<file path=xl/calcChain.xml><?xml version="1.0" encoding="utf-8"?>
<calcChain xmlns="http://schemas.openxmlformats.org/spreadsheetml/2006/main">
  <c r="I56" i="14" l="1"/>
  <c r="F56" i="14"/>
  <c r="D56" i="14"/>
  <c r="O52" i="14"/>
  <c r="L52" i="14"/>
  <c r="O51" i="14"/>
  <c r="L51" i="14"/>
  <c r="O50" i="14"/>
  <c r="L50" i="14"/>
  <c r="O49" i="14"/>
  <c r="L49" i="14"/>
  <c r="R26" i="14"/>
  <c r="R27" i="14" s="1"/>
  <c r="M26" i="14"/>
  <c r="O26" i="14" s="1"/>
  <c r="R25" i="14"/>
  <c r="M25" i="14"/>
  <c r="O25" i="14" s="1"/>
  <c r="R24" i="14"/>
  <c r="M24" i="14"/>
  <c r="O24" i="14" s="1"/>
  <c r="R23" i="14"/>
  <c r="M23" i="14"/>
  <c r="O23" i="14" s="1"/>
  <c r="R22" i="14"/>
  <c r="M22" i="14"/>
  <c r="O22" i="14" s="1"/>
  <c r="D19" i="14"/>
  <c r="C14" i="14"/>
  <c r="R5" i="14"/>
  <c r="G5" i="14"/>
  <c r="M26" i="13"/>
  <c r="O26" i="13" s="1"/>
  <c r="R23" i="13"/>
  <c r="R24" i="13"/>
  <c r="R25" i="13"/>
  <c r="R26" i="13"/>
  <c r="R27" i="13" s="1"/>
  <c r="L50" i="13"/>
  <c r="O50" i="13"/>
  <c r="L51" i="13"/>
  <c r="O51" i="13"/>
  <c r="L52" i="13"/>
  <c r="O52" i="13"/>
  <c r="O49" i="13"/>
  <c r="L49" i="13"/>
  <c r="L48" i="12"/>
  <c r="O48" i="12"/>
  <c r="L49" i="12"/>
  <c r="O49" i="12"/>
  <c r="L50" i="12"/>
  <c r="O50" i="12"/>
  <c r="O47" i="12"/>
  <c r="L47" i="12"/>
  <c r="L48" i="11"/>
  <c r="O48" i="11"/>
  <c r="L49" i="11"/>
  <c r="O49" i="11"/>
  <c r="L50" i="11"/>
  <c r="O50" i="11"/>
  <c r="O47" i="11"/>
  <c r="L47" i="11"/>
  <c r="I56" i="13"/>
  <c r="F56" i="13"/>
  <c r="D56" i="13"/>
  <c r="M25" i="13"/>
  <c r="O25" i="13" s="1"/>
  <c r="M24" i="13"/>
  <c r="O24" i="13" s="1"/>
  <c r="M23" i="13"/>
  <c r="O23" i="13" s="1"/>
  <c r="R22" i="13"/>
  <c r="M22" i="13"/>
  <c r="O22" i="13" s="1"/>
  <c r="D19" i="13"/>
  <c r="C14" i="13"/>
  <c r="R5" i="13"/>
  <c r="G5" i="13"/>
  <c r="I54" i="12"/>
  <c r="F54" i="12"/>
  <c r="D54" i="12"/>
  <c r="R24" i="12"/>
  <c r="R25" i="12" s="1"/>
  <c r="M24" i="12"/>
  <c r="O24" i="12" s="1"/>
  <c r="R23" i="12"/>
  <c r="M23" i="12"/>
  <c r="O23" i="12" s="1"/>
  <c r="R22" i="12"/>
  <c r="M22" i="12"/>
  <c r="O22" i="12" s="1"/>
  <c r="R21" i="12"/>
  <c r="M21" i="12"/>
  <c r="O21" i="12" s="1"/>
  <c r="D20" i="12"/>
  <c r="C14" i="12"/>
  <c r="R5" i="12"/>
  <c r="G5" i="12"/>
  <c r="M24" i="11"/>
  <c r="O24" i="11" s="1"/>
  <c r="R24" i="11"/>
  <c r="R25" i="11" s="1"/>
  <c r="D20" i="11"/>
  <c r="I55" i="11"/>
  <c r="F55" i="11"/>
  <c r="D55" i="11"/>
  <c r="R23" i="11"/>
  <c r="M23" i="11"/>
  <c r="O23" i="11" s="1"/>
  <c r="R22" i="11"/>
  <c r="M22" i="11"/>
  <c r="O22" i="11" s="1"/>
  <c r="R21" i="11"/>
  <c r="M21" i="11"/>
  <c r="O21" i="11" s="1"/>
  <c r="C14" i="11"/>
  <c r="R5" i="11"/>
  <c r="G5" i="11"/>
  <c r="I54" i="10"/>
  <c r="F54" i="10"/>
  <c r="D54" i="10"/>
  <c r="O49" i="10"/>
  <c r="L49" i="10"/>
  <c r="O48" i="10"/>
  <c r="L48" i="10"/>
  <c r="O47" i="10"/>
  <c r="L47" i="10"/>
  <c r="O46" i="10"/>
  <c r="L46" i="10"/>
  <c r="R23" i="10"/>
  <c r="R24" i="10" s="1"/>
  <c r="M23" i="10"/>
  <c r="O23" i="10" s="1"/>
  <c r="R22" i="10"/>
  <c r="M22" i="10"/>
  <c r="O22" i="10" s="1"/>
  <c r="R21" i="10"/>
  <c r="M21" i="10"/>
  <c r="O21" i="10" s="1"/>
  <c r="D19" i="10"/>
  <c r="C14" i="10"/>
  <c r="R5" i="10"/>
  <c r="G5" i="10"/>
  <c r="R22" i="6"/>
  <c r="R23" i="6"/>
  <c r="R24" i="6" s="1"/>
  <c r="R21" i="6"/>
  <c r="O27" i="13" l="1"/>
  <c r="O25" i="11"/>
  <c r="O27" i="14"/>
  <c r="C22" i="14"/>
  <c r="C24" i="14" s="1"/>
  <c r="C22" i="13"/>
  <c r="C23" i="13" s="1"/>
  <c r="O25" i="12"/>
  <c r="C23" i="12"/>
  <c r="C25" i="12" s="1"/>
  <c r="C23" i="11"/>
  <c r="C26" i="11" s="1"/>
  <c r="O24" i="10"/>
  <c r="C22" i="10"/>
  <c r="C25" i="10" s="1"/>
  <c r="C25" i="14" l="1"/>
  <c r="C23" i="14"/>
  <c r="C24" i="13"/>
  <c r="C25" i="13"/>
  <c r="C24" i="12"/>
  <c r="C26" i="12"/>
  <c r="C24" i="11"/>
  <c r="C25" i="11"/>
  <c r="C23" i="10"/>
  <c r="C24" i="10"/>
  <c r="C42" i="8" l="1"/>
  <c r="M23" i="6"/>
  <c r="O23" i="6" s="1"/>
  <c r="E13" i="1"/>
  <c r="D16" i="14" s="1"/>
  <c r="S34" i="8"/>
  <c r="R34" i="8"/>
  <c r="J27" i="8"/>
  <c r="I27" i="8"/>
  <c r="H27" i="8"/>
  <c r="J26" i="8"/>
  <c r="I26" i="8"/>
  <c r="H26" i="8"/>
  <c r="J25" i="8"/>
  <c r="I25" i="8"/>
  <c r="H25" i="8"/>
  <c r="Y24" i="8"/>
  <c r="X24" i="8"/>
  <c r="W24" i="8"/>
  <c r="V24" i="8"/>
  <c r="Q24" i="8"/>
  <c r="J24" i="8"/>
  <c r="I24" i="8"/>
  <c r="H24" i="8"/>
  <c r="J23" i="8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O17" i="8"/>
  <c r="N17" i="8"/>
  <c r="M17" i="8"/>
  <c r="J17" i="8"/>
  <c r="I17" i="8"/>
  <c r="H17" i="8"/>
  <c r="O16" i="8"/>
  <c r="N16" i="8"/>
  <c r="M16" i="8"/>
  <c r="J16" i="8"/>
  <c r="I16" i="8"/>
  <c r="H16" i="8"/>
  <c r="O15" i="8"/>
  <c r="N15" i="8"/>
  <c r="M15" i="8"/>
  <c r="J15" i="8"/>
  <c r="I15" i="8"/>
  <c r="H15" i="8"/>
  <c r="O14" i="8"/>
  <c r="N14" i="8"/>
  <c r="M14" i="8"/>
  <c r="J14" i="8"/>
  <c r="I14" i="8"/>
  <c r="H14" i="8"/>
  <c r="O13" i="8"/>
  <c r="N13" i="8"/>
  <c r="M13" i="8"/>
  <c r="J13" i="8"/>
  <c r="I13" i="8"/>
  <c r="H13" i="8"/>
  <c r="O12" i="8"/>
  <c r="N12" i="8"/>
  <c r="M12" i="8"/>
  <c r="J12" i="8"/>
  <c r="I12" i="8"/>
  <c r="H12" i="8"/>
  <c r="O11" i="8"/>
  <c r="N11" i="8"/>
  <c r="M11" i="8"/>
  <c r="J11" i="8"/>
  <c r="I11" i="8"/>
  <c r="H11" i="8"/>
  <c r="O10" i="8"/>
  <c r="N10" i="8"/>
  <c r="M10" i="8"/>
  <c r="J10" i="8"/>
  <c r="I10" i="8"/>
  <c r="H10" i="8"/>
  <c r="O9" i="8"/>
  <c r="N9" i="8"/>
  <c r="M9" i="8"/>
  <c r="J9" i="8"/>
  <c r="I9" i="8"/>
  <c r="H9" i="8"/>
  <c r="O8" i="8"/>
  <c r="N8" i="8"/>
  <c r="M8" i="8"/>
  <c r="J8" i="8"/>
  <c r="I8" i="8"/>
  <c r="H8" i="8"/>
  <c r="I54" i="6"/>
  <c r="F54" i="6"/>
  <c r="D54" i="6"/>
  <c r="O49" i="6"/>
  <c r="D23" i="8" s="1"/>
  <c r="L49" i="6"/>
  <c r="C23" i="8" s="1"/>
  <c r="O48" i="6"/>
  <c r="L48" i="6"/>
  <c r="O47" i="6"/>
  <c r="L47" i="6"/>
  <c r="O46" i="6"/>
  <c r="L46" i="6"/>
  <c r="M22" i="6"/>
  <c r="O22" i="6" s="1"/>
  <c r="M21" i="6"/>
  <c r="O21" i="6" s="1"/>
  <c r="D19" i="6"/>
  <c r="C22" i="6" s="1"/>
  <c r="C14" i="6"/>
  <c r="J3" i="8" s="1"/>
  <c r="R5" i="6"/>
  <c r="G5" i="6"/>
  <c r="D16" i="13" l="1"/>
  <c r="D16" i="12"/>
  <c r="D16" i="10"/>
  <c r="D16" i="11"/>
  <c r="C7" i="8"/>
  <c r="D5" i="8"/>
  <c r="C6" i="8"/>
  <c r="D4" i="8"/>
  <c r="C5" i="8"/>
  <c r="C4" i="8"/>
  <c r="D3" i="8"/>
  <c r="D8" i="8"/>
  <c r="C3" i="8"/>
  <c r="D7" i="8"/>
  <c r="C8" i="8"/>
  <c r="D6" i="8"/>
  <c r="O24" i="6"/>
  <c r="C38" i="8"/>
  <c r="E38" i="8"/>
  <c r="D16" i="6"/>
  <c r="M18" i="8"/>
  <c r="C23" i="6"/>
  <c r="O3" i="8"/>
  <c r="J5" i="8"/>
  <c r="H3" i="8"/>
  <c r="M3" i="8"/>
  <c r="N3" i="8"/>
  <c r="C43" i="8"/>
  <c r="C44" i="8" s="1"/>
  <c r="C45" i="8" s="1"/>
  <c r="D43" i="8"/>
  <c r="I3" i="8"/>
  <c r="H28" i="8"/>
  <c r="D42" i="8"/>
  <c r="M5" i="8" l="1"/>
  <c r="D46" i="8"/>
  <c r="D44" i="8"/>
  <c r="D45" i="8" s="1"/>
  <c r="M7" i="8"/>
  <c r="I7" i="8"/>
  <c r="I4" i="8"/>
  <c r="H5" i="8"/>
  <c r="N5" i="8"/>
  <c r="N4" i="8"/>
  <c r="O5" i="8"/>
  <c r="N6" i="8"/>
  <c r="O6" i="8"/>
  <c r="I5" i="8"/>
  <c r="C24" i="6"/>
  <c r="M4" i="8"/>
  <c r="C25" i="6"/>
  <c r="J4" i="8"/>
  <c r="O4" i="8"/>
  <c r="H6" i="8"/>
  <c r="N7" i="8"/>
  <c r="I6" i="8"/>
  <c r="M6" i="8"/>
  <c r="H4" i="8"/>
  <c r="J6" i="8"/>
  <c r="H7" i="8"/>
  <c r="O7" i="8"/>
  <c r="J7" i="8"/>
  <c r="C46" i="8"/>
  <c r="D47" i="8" l="1"/>
  <c r="C47" i="8"/>
  <c r="M19" i="8"/>
  <c r="C24" i="8"/>
  <c r="H29" i="8"/>
  <c r="D24" i="8"/>
  <c r="O18" i="8" l="1"/>
  <c r="O19" i="8" s="1"/>
  <c r="N18" i="8"/>
  <c r="N19" i="8" s="1"/>
  <c r="I28" i="8"/>
  <c r="I29" i="8" s="1"/>
  <c r="J28" i="8"/>
  <c r="J29" i="8" s="1"/>
</calcChain>
</file>

<file path=xl/sharedStrings.xml><?xml version="1.0" encoding="utf-8"?>
<sst xmlns="http://schemas.openxmlformats.org/spreadsheetml/2006/main" count="437" uniqueCount="136">
  <si>
    <t>Data Key-in</t>
  </si>
  <si>
    <t>Date (eg. 23rd March 2021)</t>
  </si>
  <si>
    <t>Name</t>
  </si>
  <si>
    <t>Mr. A</t>
  </si>
  <si>
    <t>Gender (Male or Female)</t>
  </si>
  <si>
    <t>Male</t>
  </si>
  <si>
    <t>Age</t>
  </si>
  <si>
    <t>Smoker or Non Smoker</t>
  </si>
  <si>
    <t>Non-smoker</t>
  </si>
  <si>
    <t>Annual Contribution</t>
  </si>
  <si>
    <t>Scheduled Top up</t>
  </si>
  <si>
    <t>Maturity (15, 20 or 25)</t>
  </si>
  <si>
    <t>Bank Interest</t>
  </si>
  <si>
    <t>Year</t>
  </si>
  <si>
    <t>Scenario A</t>
  </si>
  <si>
    <t>Scenario B</t>
  </si>
  <si>
    <t xml:space="preserve"> </t>
  </si>
  <si>
    <t>Note: Please key in the Scenario A &amp; B from the sales illustration</t>
  </si>
  <si>
    <t>Specially Dedicated to:</t>
  </si>
  <si>
    <t>Date:</t>
  </si>
  <si>
    <t>Capital Transfer</t>
  </si>
  <si>
    <t>Bank</t>
  </si>
  <si>
    <t>RM</t>
  </si>
  <si>
    <t>Maturity</t>
  </si>
  <si>
    <t>yr</t>
  </si>
  <si>
    <t>Bank Interest :</t>
  </si>
  <si>
    <t>Calculation</t>
  </si>
  <si>
    <t>ACP Payout</t>
  </si>
  <si>
    <t>Accumulation</t>
  </si>
  <si>
    <t># 10% X 10 yrs X</t>
  </si>
  <si>
    <t>Grand Total</t>
  </si>
  <si>
    <t xml:space="preserve">3.   Financial Security upon Death &amp; Total Permanent Disability </t>
  </si>
  <si>
    <t>Low Bank Interest</t>
  </si>
  <si>
    <t>Maximize Your Wealth</t>
  </si>
  <si>
    <t>by Capital Transfer</t>
  </si>
  <si>
    <t>for a Better Future!</t>
  </si>
  <si>
    <t>4.   Peace of Mind by Perserving Your Wealth</t>
  </si>
  <si>
    <t># In the event of Death or TPD, all the wealth above will be distributed</t>
  </si>
  <si>
    <r>
      <rPr>
        <i/>
        <sz val="11"/>
        <color theme="1"/>
        <rFont val="Calibri"/>
      </rPr>
      <t xml:space="preserve">directly to your loved ones </t>
    </r>
    <r>
      <rPr>
        <b/>
        <i/>
        <sz val="11"/>
        <color theme="1"/>
        <rFont val="Calibri"/>
      </rPr>
      <t>immediately without being Frozen.</t>
    </r>
  </si>
  <si>
    <r>
      <rPr>
        <i/>
        <sz val="11"/>
        <color theme="1"/>
        <rFont val="Calibri"/>
      </rPr>
      <t xml:space="preserve"># You may name your beneficiary via the specific </t>
    </r>
    <r>
      <rPr>
        <b/>
        <i/>
        <sz val="11"/>
        <color theme="1"/>
        <rFont val="Calibri"/>
      </rPr>
      <t>Conditional Hibah</t>
    </r>
  </si>
  <si>
    <r>
      <rPr>
        <i/>
        <sz val="11"/>
        <color theme="1"/>
        <rFont val="Calibri"/>
      </rPr>
      <t xml:space="preserve">arrangement in this plan with </t>
    </r>
    <r>
      <rPr>
        <b/>
        <i/>
        <sz val="11"/>
        <color theme="1"/>
        <rFont val="Calibri"/>
      </rPr>
      <t>effective distribution</t>
    </r>
    <r>
      <rPr>
        <i/>
        <sz val="11"/>
        <color theme="1"/>
        <rFont val="Calibri"/>
      </rPr>
      <t xml:space="preserve"> channel.</t>
    </r>
  </si>
  <si>
    <t xml:space="preserve">Quotation : </t>
  </si>
  <si>
    <t>age</t>
  </si>
  <si>
    <t>Disclaimer: This copy is for internal training use only. The above is a summary presentation for easy reference.</t>
  </si>
  <si>
    <t>Capital Transfer 资金转移</t>
  </si>
  <si>
    <t>Bank 银行</t>
  </si>
  <si>
    <t>Annual Contribution 每年储存</t>
  </si>
  <si>
    <t>3.   Financial Security upon Death &amp; Total Permanent Disability 财务保障利益</t>
  </si>
  <si>
    <t>低利息</t>
  </si>
  <si>
    <t>资金转移，把财富极大化</t>
  </si>
  <si>
    <t># 20% X 5 yrs X</t>
  </si>
  <si>
    <r>
      <rPr>
        <i/>
        <sz val="11"/>
        <color theme="1"/>
        <rFont val="Calibri"/>
      </rPr>
      <t xml:space="preserve">directly to your loved ones </t>
    </r>
    <r>
      <rPr>
        <b/>
        <i/>
        <sz val="11"/>
        <color theme="1"/>
        <rFont val="Calibri"/>
      </rPr>
      <t>immediately without being Frozen.</t>
    </r>
  </si>
  <si>
    <r>
      <rPr>
        <i/>
        <sz val="11"/>
        <color theme="1"/>
        <rFont val="Calibri"/>
      </rPr>
      <t xml:space="preserve"># You may name your beneficiary via the specific </t>
    </r>
    <r>
      <rPr>
        <b/>
        <i/>
        <sz val="11"/>
        <color theme="1"/>
        <rFont val="Calibri"/>
      </rPr>
      <t>Conditional Hibah</t>
    </r>
  </si>
  <si>
    <r>
      <rPr>
        <i/>
        <sz val="11"/>
        <color theme="1"/>
        <rFont val="Calibri"/>
      </rPr>
      <t xml:space="preserve">arrangement in this plan with </t>
    </r>
    <r>
      <rPr>
        <b/>
        <i/>
        <sz val="11"/>
        <color theme="1"/>
        <rFont val="Calibri"/>
      </rPr>
      <t>effective distribution</t>
    </r>
    <r>
      <rPr>
        <i/>
        <sz val="11"/>
        <color theme="1"/>
        <rFont val="Calibri"/>
      </rPr>
      <t xml:space="preserve"> channel.</t>
    </r>
  </si>
  <si>
    <t>IRR Calculation - 20 years</t>
  </si>
  <si>
    <t>IRR Calculation - 25years</t>
  </si>
  <si>
    <t>IRR</t>
  </si>
  <si>
    <t>Flow</t>
  </si>
  <si>
    <t>Smoker or Non-smoker</t>
  </si>
  <si>
    <t>Gender</t>
  </si>
  <si>
    <t>Smoker</t>
  </si>
  <si>
    <t>Female</t>
  </si>
  <si>
    <t>Non-smoker Male</t>
  </si>
  <si>
    <t>ACP calculation</t>
  </si>
  <si>
    <t>Wealth Accumulaiton</t>
  </si>
  <si>
    <t>SA</t>
  </si>
  <si>
    <t>Sun Secured Saver-i</t>
  </si>
  <si>
    <t>Years of Contribution</t>
  </si>
  <si>
    <t>Contribution Years</t>
  </si>
  <si>
    <t>Maturity Year</t>
  </si>
  <si>
    <t>Proposal Making - Sun Secured Saver-i March 2022</t>
  </si>
  <si>
    <t>6P20E  - English</t>
  </si>
  <si>
    <t>6P20E - Bilingual</t>
  </si>
  <si>
    <t>10P25E - English</t>
  </si>
  <si>
    <t>10P25E - Bilingual</t>
  </si>
  <si>
    <t>20P30E - English</t>
  </si>
  <si>
    <t>20P30E - Bilingual</t>
  </si>
  <si>
    <t>Short Term Saving Program - Sun Secured Saver-I 6P20E</t>
  </si>
  <si>
    <t>For next 6 Years</t>
  </si>
  <si>
    <t># 20% of Annual Contribution from 11th to 15th yr</t>
  </si>
  <si>
    <t># 10% of Annual Contribution from end of 1st to 10th yr</t>
  </si>
  <si>
    <t># 25% of Annual Contribution from 16th to 20th yr</t>
  </si>
  <si>
    <t># 25% X 5 yrs X</t>
  </si>
  <si>
    <t>Short Term Plan: Sun Secured Saver-i  (6 Pay)</t>
  </si>
  <si>
    <t>Note: ACP will be invested into the chosen funds by the participant. This is a simple calcultion</t>
  </si>
  <si>
    <t>6P20E</t>
  </si>
  <si>
    <r>
      <rPr>
        <b/>
        <i/>
        <sz val="11"/>
        <color theme="1"/>
        <rFont val="Calibri"/>
        <family val="2"/>
      </rPr>
      <t>Contribution paid less total ACP paid</t>
    </r>
    <r>
      <rPr>
        <i/>
        <sz val="11"/>
        <color theme="1"/>
        <rFont val="Calibri"/>
      </rPr>
      <t xml:space="preserve"> or 105% of the</t>
    </r>
    <r>
      <rPr>
        <i/>
        <sz val="11"/>
        <color theme="1"/>
        <rFont val="Calibri"/>
        <family val="2"/>
      </rPr>
      <t xml:space="preserve"> total value at</t>
    </r>
  </si>
  <si>
    <r>
      <t xml:space="preserve"># Amount payable upon natural death is </t>
    </r>
    <r>
      <rPr>
        <b/>
        <i/>
        <sz val="11"/>
        <color theme="1"/>
        <rFont val="Calibri"/>
        <family val="2"/>
      </rPr>
      <t>higher of 100% of the Total</t>
    </r>
  </si>
  <si>
    <t>Universal Account &amp; total Unit Fund account value.</t>
  </si>
  <si>
    <t xml:space="preserve"># Additional benefit of 100% of the Total Annual Contribution will </t>
  </si>
  <si>
    <t>Upon Accidental Death or Total Permanent Disability</t>
  </si>
  <si>
    <t>be payable on top of the amount paid on the natural death claim.</t>
  </si>
  <si>
    <t>5.   Wealth Accumulation - Total Value at Universal Account &amp; Unit Fund Account</t>
  </si>
  <si>
    <t>Note: ACP will be invested into the chosen funds by the participant. This is a summary illustration</t>
  </si>
  <si>
    <t xml:space="preserve">                    Should there be any inconsistent in figures or facts, the original company sales quotation or illustration shall prevail.</t>
  </si>
  <si>
    <t>31st March 2022</t>
  </si>
  <si>
    <t>1.   Short Term Contribution of 6 Years for long term security</t>
  </si>
  <si>
    <t>2.   Annual Cash Payout (ACP) for liquidity</t>
  </si>
  <si>
    <t>IRR Calculation -6P20E</t>
  </si>
  <si>
    <t>Short Term Saving Program - Sun Secured Saver-I 6P20E  短期储存计划</t>
  </si>
  <si>
    <t>Short Term Plan: Sun Secured Saver-i  (6 Pay)  短期储存计划</t>
  </si>
  <si>
    <t>Capital Transfer  资金转移</t>
  </si>
  <si>
    <t>1.   Short Term Contribution of 6 Years for long term security 短期储存、长期保障</t>
  </si>
  <si>
    <t>2.   Annual Cash Payout (ACP) for liquidity 每年享有现金利益的流动</t>
  </si>
  <si>
    <t>备注: 每年的现金利益将储存在客户所挑选的投资基金里。</t>
  </si>
  <si>
    <t>Upon Accidental Death or Total Permanent Disability 意外保障</t>
  </si>
  <si>
    <r>
      <t xml:space="preserve"># Amount payable upon natural death </t>
    </r>
    <r>
      <rPr>
        <b/>
        <i/>
        <sz val="11"/>
        <color theme="1"/>
        <rFont val="Calibri"/>
        <family val="2"/>
      </rPr>
      <t>人寿保障</t>
    </r>
    <r>
      <rPr>
        <i/>
        <sz val="11"/>
        <color theme="1"/>
        <rFont val="Calibri"/>
        <family val="2"/>
      </rPr>
      <t xml:space="preserve"> is </t>
    </r>
    <r>
      <rPr>
        <b/>
        <i/>
        <sz val="11"/>
        <color theme="1"/>
        <rFont val="Calibri"/>
        <family val="2"/>
      </rPr>
      <t>higher of 100% of the Total</t>
    </r>
  </si>
  <si>
    <t>4.   Peace of Mind by Perserving Your Wealth 安稳的财富保存</t>
  </si>
  <si>
    <r>
      <t xml:space="preserve">directly to your loved ones </t>
    </r>
    <r>
      <rPr>
        <b/>
        <i/>
        <sz val="11"/>
        <color theme="1"/>
        <rFont val="Calibri"/>
      </rPr>
      <t>immediately without being Frozen.</t>
    </r>
    <r>
      <rPr>
        <i/>
        <sz val="11"/>
        <color theme="1"/>
        <rFont val="Calibri"/>
      </rPr>
      <t xml:space="preserve"> 不受冻结</t>
    </r>
  </si>
  <si>
    <r>
      <t xml:space="preserve">arrangement in this plan with </t>
    </r>
    <r>
      <rPr>
        <b/>
        <i/>
        <sz val="11"/>
        <color theme="1"/>
        <rFont val="Calibri"/>
      </rPr>
      <t>effective distribution</t>
    </r>
    <r>
      <rPr>
        <i/>
        <sz val="11"/>
        <color theme="1"/>
        <rFont val="Calibri"/>
      </rPr>
      <t xml:space="preserve"> channel. 直接分配</t>
    </r>
  </si>
  <si>
    <t>Total Value at Universal Account &amp; Unit Fund Account</t>
  </si>
  <si>
    <t>5.   Wealth Accumulation 现金累积</t>
  </si>
  <si>
    <t>For next 10 Years</t>
  </si>
  <si>
    <t>Short Term Saving Program - Sun Secured Saver-I 10P25E</t>
  </si>
  <si>
    <t>Short Term Plan: Sun Secured Saver-i  (10 Pay)</t>
  </si>
  <si>
    <t>1.   Short Term Contribution of 10 Years for long term security</t>
  </si>
  <si>
    <t># 30% X 5 yrs X</t>
  </si>
  <si>
    <t>Short Term Saving Program - Sun Secured Saver-I 10P25E  短期储存计划</t>
  </si>
  <si>
    <t>Short Term Plan: Sun Secured Saver-i  (10 Pay) 短期储存计划</t>
  </si>
  <si>
    <t>1.   Short Term Contribution of 10 Years for long term security 短期储存、长期保障</t>
  </si>
  <si>
    <t>3.   Financial Security upon Death &amp; Total Permanent Disability  财务保障利益</t>
  </si>
  <si>
    <t>For next 20 Years</t>
  </si>
  <si>
    <t># 30% of Annual Contribution from 21st to 25th yr</t>
  </si>
  <si>
    <t># 50% of Annual Contribution from 26th to 30th yr</t>
  </si>
  <si>
    <t># 50% X 5 yrs X</t>
  </si>
  <si>
    <t>Short Term Saving Program - Sun Secured Saver-I 20P30E 中期储存计划</t>
  </si>
  <si>
    <t>Short Term Plan: Sun Secured Saver-i  (20 Pay) 中期储存计划</t>
  </si>
  <si>
    <t>1.   Medium Term Contribution of 20 Years for long term security 中期储存、长期保障</t>
  </si>
  <si>
    <r>
      <t xml:space="preserve"># Amount payable upon natural death </t>
    </r>
    <r>
      <rPr>
        <b/>
        <i/>
        <sz val="11"/>
        <color theme="1"/>
        <rFont val="Calibri"/>
        <family val="2"/>
      </rPr>
      <t xml:space="preserve">人寿保障 </t>
    </r>
    <r>
      <rPr>
        <i/>
        <sz val="11"/>
        <color theme="1"/>
        <rFont val="Calibri"/>
        <family val="2"/>
      </rPr>
      <t xml:space="preserve">is </t>
    </r>
    <r>
      <rPr>
        <b/>
        <i/>
        <sz val="11"/>
        <color theme="1"/>
        <rFont val="Calibri"/>
        <family val="2"/>
      </rPr>
      <t>higher of 100% of the Total</t>
    </r>
  </si>
  <si>
    <t>Short Term Saving Program - Sun Secured Saver-I 20P30E</t>
  </si>
  <si>
    <t>Short Term Plan: Sun Secured Saver-i  (20 Pay)</t>
  </si>
  <si>
    <t>1.   Medium Term Contribution of 20 Years for long term security</t>
  </si>
  <si>
    <r>
      <t xml:space="preserve">Unit Fund Value extract from </t>
    </r>
    <r>
      <rPr>
        <b/>
        <i/>
        <sz val="11"/>
        <color rgb="FFC00000"/>
        <rFont val="Calibri"/>
        <family val="2"/>
      </rPr>
      <t>Column (G)</t>
    </r>
  </si>
  <si>
    <r>
      <t xml:space="preserve">Total Cash Value extracted from </t>
    </r>
    <r>
      <rPr>
        <b/>
        <i/>
        <sz val="11"/>
        <color rgb="FFC00000"/>
        <rFont val="Calibri"/>
        <family val="2"/>
      </rPr>
      <t>Column (D)+(G)</t>
    </r>
  </si>
  <si>
    <t>for easy understanding, rate of return will be declared annually by the Takaful Operator.</t>
  </si>
  <si>
    <t>以上的分析只能作为参考，每年回酬率由回教保险公司发出。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</si>
</sst>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M&quot;#,##0.00;[Red]\-&quot;RM&quot;#,##0.00"/>
    <numFmt numFmtId="164" formatCode="_(* #,##0_);_(* \(#,##0\);_(* &quot;-&quot;??_);_(@_)"/>
    <numFmt numFmtId="165" formatCode="0.0%"/>
    <numFmt numFmtId="166" formatCode="[$RM-4409]#,##0;\-[$RM-4409]#,##0"/>
    <numFmt numFmtId="167" formatCode="[$RM-4409]#,##0"/>
    <numFmt numFmtId="168" formatCode="[$RM-4409]#,##0.00;[Red]\-[$RM-4409]#,##0.00"/>
    <numFmt numFmtId="169" formatCode="&quot;$&quot;#,##0_);[Red]\(&quot;$&quot;#,##0\)"/>
    <numFmt numFmtId="170" formatCode="&quot;$&quot;#,##0.00_);[Red]\(&quot;$&quot;#,##0.00\)"/>
  </numFmts>
  <fonts count="32" x14ac:knownFonts="1">
    <font>
      <sz val="11"/>
      <color theme="1"/>
      <name val="Arial"/>
    </font>
    <font>
      <sz val="11"/>
      <name val="Arial"/>
    </font>
    <font>
      <i/>
      <sz val="11"/>
      <color theme="1"/>
      <name val="Calibri"/>
    </font>
    <font>
      <b/>
      <i/>
      <u/>
      <sz val="11"/>
      <color theme="1"/>
      <name val="Calibri"/>
    </font>
    <font>
      <b/>
      <i/>
      <sz val="11"/>
      <color theme="1"/>
      <name val="Calibri"/>
    </font>
    <font>
      <i/>
      <sz val="9"/>
      <color theme="1"/>
      <name val="Calibri"/>
    </font>
    <font>
      <b/>
      <i/>
      <sz val="12"/>
      <color theme="1"/>
      <name val="Calibri"/>
    </font>
    <font>
      <b/>
      <i/>
      <sz val="14"/>
      <color theme="1"/>
      <name val="Calibri"/>
    </font>
    <font>
      <i/>
      <sz val="12"/>
      <color theme="1"/>
      <name val="Calibri"/>
    </font>
    <font>
      <b/>
      <u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u/>
      <sz val="11"/>
      <color theme="10"/>
      <name val="Arial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b/>
      <i/>
      <sz val="11"/>
      <color theme="1"/>
      <name val="Calibri"/>
      <family val="2"/>
    </font>
    <font>
      <b/>
      <i/>
      <sz val="14"/>
      <color theme="0"/>
      <name val="Calibri"/>
      <family val="2"/>
    </font>
    <font>
      <i/>
      <sz val="9"/>
      <color theme="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</font>
    <font>
      <b/>
      <i/>
      <sz val="12"/>
      <color theme="0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rgb="FF2E75B5"/>
        <bgColor rgb="FF2E75B5"/>
      </patternFill>
    </fill>
    <fill>
      <patternFill patternType="solid">
        <fgColor theme="1"/>
        <bgColor theme="1"/>
      </patternFill>
    </fill>
    <fill>
      <patternFill patternType="solid">
        <fgColor theme="1"/>
        <bgColor rgb="FF0020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0000"/>
      </patternFill>
    </fill>
    <fill>
      <patternFill patternType="solid">
        <fgColor theme="9" tint="0.79998168889431442"/>
        <bgColor rgb="FFFBE4D5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03">
    <xf numFmtId="0" fontId="0" fillId="0" borderId="0" xfId="0" applyFont="1" applyAlignment="1"/>
    <xf numFmtId="0" fontId="2" fillId="2" borderId="4" xfId="0" applyFont="1" applyFill="1" applyBorder="1"/>
    <xf numFmtId="0" fontId="4" fillId="2" borderId="4" xfId="0" applyFont="1" applyFill="1" applyBorder="1"/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2" fillId="7" borderId="4" xfId="0" applyFont="1" applyFill="1" applyBorder="1"/>
    <xf numFmtId="37" fontId="4" fillId="2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165" fontId="2" fillId="2" borderId="4" xfId="0" applyNumberFormat="1" applyFont="1" applyFill="1" applyBorder="1" applyAlignment="1">
      <alignment horizontal="center"/>
    </xf>
    <xf numFmtId="9" fontId="2" fillId="2" borderId="4" xfId="0" applyNumberFormat="1" applyFont="1" applyFill="1" applyBorder="1"/>
    <xf numFmtId="37" fontId="2" fillId="2" borderId="4" xfId="0" applyNumberFormat="1" applyFont="1" applyFill="1" applyBorder="1"/>
    <xf numFmtId="164" fontId="2" fillId="2" borderId="4" xfId="0" applyNumberFormat="1" applyFont="1" applyFill="1" applyBorder="1"/>
    <xf numFmtId="37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10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37" fontId="10" fillId="0" borderId="5" xfId="0" applyNumberFormat="1" applyFont="1" applyBorder="1" applyAlignment="1">
      <alignment horizontal="center"/>
    </xf>
    <xf numFmtId="37" fontId="10" fillId="0" borderId="19" xfId="0" applyNumberFormat="1" applyFont="1" applyBorder="1" applyAlignment="1">
      <alignment horizontal="center"/>
    </xf>
    <xf numFmtId="37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4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6" xfId="0" applyFont="1" applyFill="1" applyBorder="1"/>
    <xf numFmtId="0" fontId="10" fillId="2" borderId="27" xfId="0" applyFont="1" applyFill="1" applyBorder="1"/>
    <xf numFmtId="0" fontId="11" fillId="0" borderId="0" xfId="0" applyFont="1"/>
    <xf numFmtId="3" fontId="10" fillId="0" borderId="5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0" fontId="12" fillId="0" borderId="29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0" fontId="12" fillId="0" borderId="30" xfId="0" applyNumberFormat="1" applyFont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169" fontId="2" fillId="2" borderId="4" xfId="0" applyNumberFormat="1" applyFont="1" applyFill="1" applyBorder="1" applyAlignment="1">
      <alignment horizontal="center"/>
    </xf>
    <xf numFmtId="0" fontId="10" fillId="0" borderId="31" xfId="0" applyFont="1" applyBorder="1"/>
    <xf numFmtId="0" fontId="13" fillId="0" borderId="32" xfId="0" applyFont="1" applyBorder="1"/>
    <xf numFmtId="0" fontId="10" fillId="0" borderId="33" xfId="0" applyFont="1" applyBorder="1"/>
    <xf numFmtId="0" fontId="10" fillId="0" borderId="34" xfId="0" applyFont="1" applyBorder="1" applyAlignment="1">
      <alignment horizontal="center"/>
    </xf>
    <xf numFmtId="9" fontId="2" fillId="2" borderId="24" xfId="0" applyNumberFormat="1" applyFont="1" applyFill="1" applyBorder="1"/>
    <xf numFmtId="170" fontId="2" fillId="2" borderId="4" xfId="0" applyNumberFormat="1" applyFont="1" applyFill="1" applyBorder="1"/>
    <xf numFmtId="170" fontId="2" fillId="2" borderId="24" xfId="0" applyNumberFormat="1" applyFont="1" applyFill="1" applyBorder="1"/>
    <xf numFmtId="0" fontId="10" fillId="0" borderId="35" xfId="0" applyFont="1" applyBorder="1" applyAlignment="1">
      <alignment horizontal="center"/>
    </xf>
    <xf numFmtId="170" fontId="2" fillId="2" borderId="26" xfId="0" applyNumberFormat="1" applyFont="1" applyFill="1" applyBorder="1"/>
    <xf numFmtId="170" fontId="2" fillId="2" borderId="27" xfId="0" applyNumberFormat="1" applyFont="1" applyFill="1" applyBorder="1"/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9" fontId="0" fillId="0" borderId="0" xfId="2" applyFont="1" applyAlignment="1"/>
    <xf numFmtId="0" fontId="20" fillId="2" borderId="4" xfId="0" applyFont="1" applyFill="1" applyBorder="1" applyAlignment="1">
      <alignment vertical="top"/>
    </xf>
    <xf numFmtId="0" fontId="4" fillId="3" borderId="4" xfId="0" applyFont="1" applyFill="1" applyBorder="1" applyProtection="1">
      <protection locked="0"/>
    </xf>
    <xf numFmtId="0" fontId="2" fillId="2" borderId="14" xfId="0" applyFont="1" applyFill="1" applyBorder="1"/>
    <xf numFmtId="164" fontId="4" fillId="3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Font="1" applyFill="1" applyBorder="1"/>
    <xf numFmtId="0" fontId="22" fillId="0" borderId="0" xfId="0" applyFont="1" applyAlignment="1"/>
    <xf numFmtId="0" fontId="4" fillId="11" borderId="4" xfId="0" applyFont="1" applyFill="1" applyBorder="1" applyProtection="1"/>
    <xf numFmtId="0" fontId="23" fillId="2" borderId="4" xfId="0" applyFont="1" applyFill="1" applyBorder="1"/>
    <xf numFmtId="10" fontId="4" fillId="3" borderId="4" xfId="0" applyNumberFormat="1" applyFont="1" applyFill="1" applyBorder="1" applyProtection="1">
      <protection locked="0"/>
    </xf>
    <xf numFmtId="0" fontId="0" fillId="9" borderId="0" xfId="0" applyFont="1" applyFill="1" applyAlignment="1"/>
    <xf numFmtId="0" fontId="18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7" borderId="14" xfId="0" applyFont="1" applyFill="1" applyBorder="1"/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/>
    <xf numFmtId="0" fontId="23" fillId="2" borderId="5" xfId="0" applyFont="1" applyFill="1" applyBorder="1"/>
    <xf numFmtId="0" fontId="20" fillId="2" borderId="4" xfId="0" applyFont="1" applyFill="1" applyBorder="1"/>
    <xf numFmtId="9" fontId="23" fillId="2" borderId="4" xfId="0" applyNumberFormat="1" applyFont="1" applyFill="1" applyBorder="1"/>
    <xf numFmtId="166" fontId="18" fillId="2" borderId="1" xfId="0" applyNumberFormat="1" applyFont="1" applyFill="1" applyBorder="1" applyAlignment="1">
      <alignment vertical="center"/>
    </xf>
    <xf numFmtId="0" fontId="1" fillId="9" borderId="2" xfId="0" applyFont="1" applyFill="1" applyBorder="1" applyAlignment="1"/>
    <xf numFmtId="0" fontId="1" fillId="9" borderId="3" xfId="0" applyFont="1" applyFill="1" applyBorder="1" applyAlignment="1"/>
    <xf numFmtId="0" fontId="18" fillId="2" borderId="4" xfId="0" applyFont="1" applyFill="1" applyBorder="1"/>
    <xf numFmtId="0" fontId="0" fillId="0" borderId="14" xfId="0" applyFont="1" applyBorder="1" applyAlignment="1"/>
    <xf numFmtId="165" fontId="4" fillId="2" borderId="14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right"/>
    </xf>
    <xf numFmtId="0" fontId="1" fillId="0" borderId="14" xfId="0" applyFont="1" applyBorder="1" applyAlignment="1"/>
    <xf numFmtId="0" fontId="26" fillId="0" borderId="0" xfId="0" applyFont="1"/>
    <xf numFmtId="0" fontId="27" fillId="0" borderId="16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29" fillId="0" borderId="0" xfId="0" applyFont="1" applyAlignment="1"/>
    <xf numFmtId="165" fontId="2" fillId="2" borderId="14" xfId="0" applyNumberFormat="1" applyFont="1" applyFill="1" applyBorder="1" applyAlignment="1">
      <alignment horizontal="center"/>
    </xf>
    <xf numFmtId="0" fontId="19" fillId="8" borderId="14" xfId="0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0" fillId="0" borderId="0" xfId="0" applyFont="1" applyAlignment="1" applyProtection="1"/>
    <xf numFmtId="0" fontId="2" fillId="2" borderId="14" xfId="0" applyFont="1" applyFill="1" applyBorder="1" applyProtection="1"/>
    <xf numFmtId="0" fontId="3" fillId="2" borderId="4" xfId="0" applyFont="1" applyFill="1" applyBorder="1" applyProtection="1"/>
    <xf numFmtId="0" fontId="4" fillId="2" borderId="4" xfId="0" applyFont="1" applyFill="1" applyBorder="1" applyProtection="1"/>
    <xf numFmtId="0" fontId="15" fillId="12" borderId="14" xfId="1" applyFont="1" applyFill="1" applyBorder="1" applyAlignment="1" applyProtection="1">
      <alignment horizontal="center"/>
    </xf>
    <xf numFmtId="0" fontId="15" fillId="9" borderId="14" xfId="1" applyFont="1" applyFill="1" applyBorder="1" applyProtection="1"/>
    <xf numFmtId="0" fontId="0" fillId="9" borderId="0" xfId="0" applyFont="1" applyFill="1" applyAlignment="1" applyProtection="1"/>
    <xf numFmtId="0" fontId="1" fillId="9" borderId="14" xfId="0" applyFont="1" applyFill="1" applyBorder="1" applyProtection="1"/>
    <xf numFmtId="0" fontId="1" fillId="0" borderId="14" xfId="0" applyFont="1" applyBorder="1" applyProtection="1"/>
    <xf numFmtId="0" fontId="4" fillId="2" borderId="14" xfId="0" applyFont="1" applyFill="1" applyBorder="1" applyProtection="1"/>
    <xf numFmtId="0" fontId="16" fillId="10" borderId="14" xfId="1" applyFont="1" applyFill="1" applyBorder="1" applyAlignment="1" applyProtection="1">
      <alignment horizontal="center"/>
    </xf>
    <xf numFmtId="0" fontId="16" fillId="9" borderId="14" xfId="1" applyFont="1" applyFill="1" applyBorder="1" applyProtection="1"/>
    <xf numFmtId="165" fontId="4" fillId="11" borderId="14" xfId="0" applyNumberFormat="1" applyFont="1" applyFill="1" applyBorder="1" applyProtection="1"/>
    <xf numFmtId="0" fontId="18" fillId="2" borderId="4" xfId="0" applyFont="1" applyFill="1" applyBorder="1" applyProtection="1"/>
    <xf numFmtId="0" fontId="18" fillId="2" borderId="37" xfId="0" applyFont="1" applyFill="1" applyBorder="1" applyProtection="1"/>
    <xf numFmtId="0" fontId="18" fillId="2" borderId="36" xfId="0" applyFont="1" applyFill="1" applyBorder="1" applyProtection="1"/>
    <xf numFmtId="0" fontId="2" fillId="2" borderId="14" xfId="0" applyFont="1" applyFill="1" applyBorder="1" applyAlignment="1" applyProtection="1">
      <alignment horizontal="center"/>
    </xf>
    <xf numFmtId="0" fontId="18" fillId="2" borderId="36" xfId="0" applyFont="1" applyFill="1" applyBorder="1" applyAlignment="1" applyProtection="1">
      <alignment horizontal="center"/>
    </xf>
    <xf numFmtId="0" fontId="20" fillId="2" borderId="4" xfId="0" applyFont="1" applyFill="1" applyBorder="1" applyProtection="1"/>
    <xf numFmtId="37" fontId="4" fillId="3" borderId="6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37" fontId="4" fillId="3" borderId="7" xfId="0" applyNumberFormat="1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37" fontId="4" fillId="13" borderId="36" xfId="0" applyNumberFormat="1" applyFont="1" applyFill="1" applyBorder="1" applyAlignment="1" applyProtection="1">
      <alignment horizontal="center"/>
      <protection locked="0"/>
    </xf>
    <xf numFmtId="0" fontId="1" fillId="14" borderId="36" xfId="0" applyFont="1" applyFill="1" applyBorder="1" applyProtection="1">
      <protection locked="0"/>
    </xf>
    <xf numFmtId="0" fontId="19" fillId="8" borderId="1" xfId="0" applyFont="1" applyFill="1" applyBorder="1" applyAlignment="1" applyProtection="1">
      <alignment horizontal="center"/>
    </xf>
    <xf numFmtId="0" fontId="16" fillId="4" borderId="1" xfId="1" applyFont="1" applyFill="1" applyBorder="1" applyAlignment="1" applyProtection="1">
      <alignment horizontal="center"/>
      <protection locked="0"/>
    </xf>
    <xf numFmtId="0" fontId="16" fillId="0" borderId="2" xfId="1" applyFont="1" applyBorder="1" applyProtection="1">
      <protection locked="0"/>
    </xf>
    <xf numFmtId="0" fontId="16" fillId="0" borderId="3" xfId="1" applyFont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0" fontId="15" fillId="5" borderId="1" xfId="1" applyFont="1" applyFill="1" applyBorder="1" applyAlignment="1" applyProtection="1">
      <alignment horizontal="center"/>
      <protection locked="0"/>
    </xf>
    <xf numFmtId="0" fontId="15" fillId="0" borderId="2" xfId="1" applyFont="1" applyBorder="1" applyProtection="1">
      <protection locked="0"/>
    </xf>
    <xf numFmtId="0" fontId="15" fillId="0" borderId="3" xfId="1" applyFont="1" applyBorder="1" applyProtection="1">
      <protection locked="0"/>
    </xf>
    <xf numFmtId="0" fontId="18" fillId="2" borderId="6" xfId="0" applyFont="1" applyFill="1" applyBorder="1" applyAlignment="1" applyProtection="1">
      <alignment horizontal="center"/>
    </xf>
    <xf numFmtId="0" fontId="21" fillId="0" borderId="7" xfId="0" applyFont="1" applyBorder="1" applyProtection="1"/>
    <xf numFmtId="0" fontId="21" fillId="0" borderId="8" xfId="0" applyFont="1" applyBorder="1" applyProtection="1"/>
    <xf numFmtId="0" fontId="15" fillId="6" borderId="1" xfId="1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alignment horizontal="center"/>
    </xf>
    <xf numFmtId="166" fontId="18" fillId="2" borderId="1" xfId="0" applyNumberFormat="1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4" fillId="2" borderId="14" xfId="0" applyFont="1" applyFill="1" applyBorder="1" applyAlignment="1">
      <alignment horizontal="center"/>
    </xf>
    <xf numFmtId="0" fontId="1" fillId="0" borderId="14" xfId="0" applyFont="1" applyBorder="1"/>
    <xf numFmtId="3" fontId="2" fillId="2" borderId="14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24" fillId="7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5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7" fontId="4" fillId="2" borderId="1" xfId="0" applyNumberFormat="1" applyFont="1" applyFill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167" fontId="4" fillId="2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2" borderId="6" xfId="0" applyFont="1" applyFill="1" applyBorder="1" applyAlignment="1">
      <alignment horizontal="center"/>
    </xf>
    <xf numFmtId="168" fontId="2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/>
    </xf>
    <xf numFmtId="165" fontId="18" fillId="2" borderId="6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167" fontId="2" fillId="2" borderId="6" xfId="0" applyNumberFormat="1" applyFont="1" applyFill="1" applyBorder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10" fontId="4" fillId="2" borderId="14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0" borderId="3" xfId="0" applyNumberFormat="1" applyFont="1" applyBorder="1"/>
    <xf numFmtId="0" fontId="5" fillId="2" borderId="1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8" fontId="2" fillId="2" borderId="36" xfId="0" applyNumberFormat="1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0" fillId="9" borderId="1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8" fontId="2" fillId="2" borderId="38" xfId="0" applyNumberFormat="1" applyFont="1" applyFill="1" applyBorder="1" applyAlignment="1">
      <alignment horizontal="center"/>
    </xf>
    <xf numFmtId="8" fontId="2" fillId="2" borderId="39" xfId="0" applyNumberFormat="1" applyFont="1" applyFill="1" applyBorder="1" applyAlignment="1">
      <alignment horizontal="center"/>
    </xf>
    <xf numFmtId="8" fontId="2" fillId="2" borderId="40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0" fillId="9" borderId="4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1" fillId="0" borderId="36" xfId="0" applyFont="1" applyBorder="1"/>
    <xf numFmtId="168" fontId="2" fillId="2" borderId="36" xfId="0" applyNumberFormat="1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168" fontId="2" fillId="2" borderId="14" xfId="0" applyNumberFormat="1" applyFont="1" applyFill="1" applyBorder="1" applyAlignment="1">
      <alignment horizontal="center"/>
    </xf>
    <xf numFmtId="169" fontId="2" fillId="2" borderId="6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7055E52B-0796-46A7-8345-AD32ACD8C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343025"/>
          <a:ext cx="647700" cy="200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52DA447-8053-4FFF-B12E-4465D1D1E2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343025"/>
          <a:ext cx="647700" cy="2000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464BECBF-524C-42AF-8906-ADD37246FC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343025"/>
          <a:ext cx="647700" cy="2000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5DAD5A98-D7CB-4458-963E-14DD11DE7C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343025"/>
          <a:ext cx="647700" cy="2000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7</xdr:row>
      <xdr:rowOff>19050</xdr:rowOff>
    </xdr:from>
    <xdr:ext cx="6477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D0775D62-83D8-4D86-A69B-49ED89290F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5" y="1343025"/>
          <a:ext cx="647700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workbookViewId="0">
      <selection activeCell="Q5" sqref="Q5:U5"/>
    </sheetView>
  </sheetViews>
  <sheetFormatPr defaultColWidth="12.625" defaultRowHeight="15" customHeight="1" x14ac:dyDescent="0.35"/>
  <cols>
    <col min="1" max="3" width="4.125" style="100" customWidth="1"/>
    <col min="4" max="4" width="9.625" style="100" customWidth="1"/>
    <col min="5" max="5" width="6.625" style="100" customWidth="1"/>
    <col min="6" max="6" width="4.125" style="100" customWidth="1"/>
    <col min="7" max="7" width="5.875" style="100" customWidth="1"/>
    <col min="8" max="10" width="4.125" style="100" customWidth="1"/>
    <col min="11" max="11" width="5.8125" style="100" customWidth="1"/>
    <col min="12" max="13" width="4.125" style="100" customWidth="1"/>
    <col min="14" max="14" width="6.1875" style="100" customWidth="1"/>
    <col min="15" max="15" width="4.125" style="100" customWidth="1"/>
    <col min="16" max="16" width="4.375" style="100" customWidth="1"/>
    <col min="17" max="21" width="3.9375" style="100" customWidth="1"/>
    <col min="22" max="27" width="7.625" style="100" customWidth="1"/>
    <col min="28" max="16384" width="12.625" style="100"/>
  </cols>
  <sheetData>
    <row r="1" spans="1:27" ht="18.399999999999999" customHeight="1" x14ac:dyDescent="0.55000000000000004">
      <c r="A1" s="129" t="s">
        <v>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98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27" ht="14.25" customHeight="1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1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14.25" customHeight="1" x14ac:dyDescent="0.45">
      <c r="A3" s="102" t="s">
        <v>0</v>
      </c>
      <c r="B3" s="99"/>
      <c r="C3" s="99"/>
      <c r="D3" s="99"/>
      <c r="E3" s="102" t="s">
        <v>66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101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14.25" customHeight="1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01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ht="14.25" customHeight="1" x14ac:dyDescent="0.45">
      <c r="A5" s="99" t="s">
        <v>1</v>
      </c>
      <c r="B5" s="99"/>
      <c r="C5" s="99"/>
      <c r="D5" s="99"/>
      <c r="E5" s="123" t="s">
        <v>95</v>
      </c>
      <c r="F5" s="124"/>
      <c r="G5" s="125"/>
      <c r="H5" s="103"/>
      <c r="I5" s="103"/>
      <c r="J5" s="103"/>
      <c r="K5" s="99"/>
      <c r="L5" s="99"/>
      <c r="M5" s="99"/>
      <c r="N5" s="99"/>
      <c r="O5" s="99"/>
      <c r="P5" s="101"/>
      <c r="Q5" s="134" t="s">
        <v>71</v>
      </c>
      <c r="R5" s="135"/>
      <c r="S5" s="135"/>
      <c r="T5" s="135"/>
      <c r="U5" s="136"/>
      <c r="V5" s="99"/>
      <c r="W5" s="99"/>
      <c r="X5" s="99"/>
      <c r="Y5" s="99"/>
      <c r="Z5" s="99"/>
      <c r="AA5" s="99"/>
    </row>
    <row r="6" spans="1:27" ht="14.25" customHeight="1" x14ac:dyDescent="0.45">
      <c r="A6" s="99" t="s">
        <v>2</v>
      </c>
      <c r="B6" s="99"/>
      <c r="C6" s="99"/>
      <c r="D6" s="99"/>
      <c r="E6" s="126" t="s">
        <v>3</v>
      </c>
      <c r="F6" s="124"/>
      <c r="G6" s="124"/>
      <c r="H6" s="124"/>
      <c r="I6" s="124"/>
      <c r="J6" s="125"/>
      <c r="K6" s="99"/>
      <c r="L6" s="99"/>
      <c r="M6" s="99"/>
      <c r="N6" s="99"/>
      <c r="O6" s="99"/>
      <c r="P6" s="101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7" ht="14.25" customHeight="1" x14ac:dyDescent="0.45">
      <c r="A7" s="99" t="s">
        <v>4</v>
      </c>
      <c r="B7" s="99"/>
      <c r="C7" s="99"/>
      <c r="D7" s="99"/>
      <c r="E7" s="126" t="s">
        <v>5</v>
      </c>
      <c r="F7" s="125"/>
      <c r="G7" s="103"/>
      <c r="H7" s="103"/>
      <c r="I7" s="103"/>
      <c r="J7" s="103"/>
      <c r="K7" s="99"/>
      <c r="L7" s="99"/>
      <c r="M7" s="99"/>
      <c r="N7" s="99"/>
      <c r="O7" s="99"/>
      <c r="P7" s="101"/>
      <c r="Q7" s="134" t="s">
        <v>72</v>
      </c>
      <c r="R7" s="135"/>
      <c r="S7" s="135"/>
      <c r="T7" s="135"/>
      <c r="U7" s="136"/>
      <c r="V7" s="99"/>
      <c r="W7" s="99"/>
      <c r="X7" s="99"/>
      <c r="Y7" s="99"/>
      <c r="Z7" s="99"/>
      <c r="AA7" s="99"/>
    </row>
    <row r="8" spans="1:27" ht="14.25" customHeight="1" x14ac:dyDescent="0.45">
      <c r="A8" s="99" t="s">
        <v>6</v>
      </c>
      <c r="B8" s="99"/>
      <c r="C8" s="99"/>
      <c r="D8" s="99"/>
      <c r="E8" s="63">
        <v>35</v>
      </c>
      <c r="F8" s="103"/>
      <c r="G8" s="103"/>
      <c r="H8" s="103"/>
      <c r="I8" s="103"/>
      <c r="J8" s="103"/>
      <c r="K8" s="99"/>
      <c r="L8" s="99"/>
      <c r="M8" s="99"/>
      <c r="N8" s="99"/>
      <c r="O8" s="99"/>
      <c r="P8" s="101"/>
      <c r="Q8" s="104"/>
      <c r="R8" s="105"/>
      <c r="S8" s="105"/>
      <c r="T8" s="105"/>
      <c r="U8" s="105"/>
      <c r="V8" s="99"/>
      <c r="W8" s="99"/>
      <c r="X8" s="99"/>
      <c r="Y8" s="99"/>
      <c r="Z8" s="99"/>
      <c r="AA8" s="99"/>
    </row>
    <row r="9" spans="1:27" ht="14.25" customHeight="1" x14ac:dyDescent="0.45">
      <c r="A9" s="99" t="s">
        <v>7</v>
      </c>
      <c r="B9" s="99"/>
      <c r="C9" s="99"/>
      <c r="D9" s="99"/>
      <c r="E9" s="126" t="s">
        <v>8</v>
      </c>
      <c r="F9" s="124"/>
      <c r="G9" s="125"/>
      <c r="H9" s="103"/>
      <c r="I9" s="103"/>
      <c r="J9" s="103"/>
      <c r="K9" s="106"/>
      <c r="L9" s="106"/>
      <c r="M9" s="106"/>
      <c r="N9" s="106"/>
      <c r="O9" s="106"/>
      <c r="P9" s="106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1:27" ht="14.25" customHeight="1" x14ac:dyDescent="0.45">
      <c r="A10" s="99" t="s">
        <v>9</v>
      </c>
      <c r="B10" s="99"/>
      <c r="C10" s="99"/>
      <c r="D10" s="99"/>
      <c r="E10" s="133">
        <v>12000</v>
      </c>
      <c r="F10" s="124"/>
      <c r="G10" s="125"/>
      <c r="H10" s="103"/>
      <c r="I10" s="103"/>
      <c r="J10" s="103"/>
      <c r="K10" s="106"/>
      <c r="L10" s="106"/>
      <c r="M10" s="106"/>
      <c r="N10" s="106"/>
      <c r="O10" s="106"/>
      <c r="P10" s="106"/>
      <c r="Q10" s="140" t="s">
        <v>73</v>
      </c>
      <c r="R10" s="135"/>
      <c r="S10" s="135"/>
      <c r="T10" s="135"/>
      <c r="U10" s="136"/>
      <c r="V10" s="99"/>
      <c r="W10" s="99"/>
      <c r="X10" s="99"/>
      <c r="Y10" s="99"/>
      <c r="Z10" s="99"/>
      <c r="AA10" s="99"/>
    </row>
    <row r="11" spans="1:27" ht="14.25" customHeight="1" x14ac:dyDescent="0.45">
      <c r="A11" s="99" t="s">
        <v>10</v>
      </c>
      <c r="B11" s="99"/>
      <c r="C11" s="99"/>
      <c r="D11" s="99"/>
      <c r="E11" s="133">
        <v>0</v>
      </c>
      <c r="F11" s="124"/>
      <c r="G11" s="125"/>
      <c r="H11" s="103"/>
      <c r="I11" s="103"/>
      <c r="J11" s="103"/>
      <c r="K11" s="106"/>
      <c r="L11" s="106"/>
      <c r="M11" s="106"/>
      <c r="N11" s="106"/>
      <c r="O11" s="106"/>
      <c r="P11" s="106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</row>
    <row r="12" spans="1:27" ht="14.25" customHeight="1" x14ac:dyDescent="0.45">
      <c r="A12" s="101" t="s">
        <v>67</v>
      </c>
      <c r="B12" s="101"/>
      <c r="C12" s="101"/>
      <c r="D12" s="101"/>
      <c r="E12" s="65">
        <v>6</v>
      </c>
      <c r="F12" s="107"/>
      <c r="G12" s="108"/>
      <c r="H12" s="109"/>
      <c r="I12" s="109"/>
      <c r="J12" s="109"/>
      <c r="K12" s="110"/>
      <c r="L12" s="111"/>
      <c r="M12" s="111"/>
      <c r="N12" s="111"/>
      <c r="O12" s="111"/>
      <c r="P12" s="111"/>
      <c r="Q12" s="140" t="s">
        <v>74</v>
      </c>
      <c r="R12" s="135"/>
      <c r="S12" s="135"/>
      <c r="T12" s="135"/>
      <c r="U12" s="136"/>
      <c r="V12" s="101"/>
      <c r="W12" s="101"/>
      <c r="X12" s="101"/>
      <c r="Y12" s="101"/>
      <c r="Z12" s="101"/>
      <c r="AA12" s="101"/>
    </row>
    <row r="13" spans="1:27" ht="14.25" customHeight="1" x14ac:dyDescent="0.45">
      <c r="A13" s="99" t="s">
        <v>11</v>
      </c>
      <c r="B13" s="99"/>
      <c r="C13" s="99"/>
      <c r="D13" s="99"/>
      <c r="E13" s="68">
        <f>+LOOKUP(E12,Sheet1!C4:C6,Sheet1!F4:F6)</f>
        <v>20</v>
      </c>
      <c r="F13" s="103"/>
      <c r="G13" s="103"/>
      <c r="H13" s="103"/>
      <c r="I13" s="103"/>
      <c r="J13" s="103"/>
      <c r="K13" s="106"/>
      <c r="L13" s="106"/>
      <c r="M13" s="106"/>
      <c r="N13" s="106"/>
      <c r="O13" s="106"/>
      <c r="P13" s="106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1:27" ht="14.25" customHeight="1" x14ac:dyDescent="0.4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106"/>
      <c r="L14" s="106"/>
      <c r="M14" s="106"/>
      <c r="N14" s="106"/>
      <c r="O14" s="106"/>
      <c r="P14" s="106"/>
      <c r="Q14" s="130" t="s">
        <v>75</v>
      </c>
      <c r="R14" s="131"/>
      <c r="S14" s="131"/>
      <c r="T14" s="131"/>
      <c r="U14" s="132"/>
      <c r="V14" s="99"/>
      <c r="W14" s="99"/>
      <c r="X14" s="99"/>
      <c r="Y14" s="99"/>
      <c r="Z14" s="99"/>
      <c r="AA14" s="99"/>
    </row>
    <row r="15" spans="1:27" ht="14.25" customHeight="1" x14ac:dyDescent="0.45">
      <c r="A15" s="99" t="s">
        <v>12</v>
      </c>
      <c r="B15" s="99"/>
      <c r="C15" s="99"/>
      <c r="D15" s="99"/>
      <c r="E15" s="70">
        <v>1.8499999999999999E-2</v>
      </c>
      <c r="F15" s="99"/>
      <c r="G15" s="99"/>
      <c r="H15" s="99"/>
      <c r="I15" s="99"/>
      <c r="J15" s="99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99"/>
      <c r="W15" s="99"/>
      <c r="X15" s="99"/>
      <c r="Y15" s="99"/>
      <c r="Z15" s="99"/>
      <c r="AA15" s="99"/>
    </row>
    <row r="16" spans="1:27" ht="14.25" customHeight="1" x14ac:dyDescent="0.45">
      <c r="A16" s="101"/>
      <c r="B16" s="101"/>
      <c r="C16" s="101"/>
      <c r="D16" s="101"/>
      <c r="E16" s="112"/>
      <c r="F16" s="101"/>
      <c r="G16" s="101"/>
      <c r="H16" s="101"/>
      <c r="I16" s="101"/>
      <c r="J16" s="101"/>
      <c r="K16" s="106"/>
      <c r="L16" s="106"/>
      <c r="M16" s="106"/>
      <c r="N16" s="106"/>
      <c r="O16" s="106"/>
      <c r="P16" s="106"/>
      <c r="Q16" s="130" t="s">
        <v>76</v>
      </c>
      <c r="R16" s="131"/>
      <c r="S16" s="131"/>
      <c r="T16" s="131"/>
      <c r="U16" s="132"/>
      <c r="V16" s="101"/>
      <c r="W16" s="101"/>
      <c r="X16" s="101"/>
      <c r="Y16" s="101"/>
      <c r="Z16" s="101"/>
      <c r="AA16" s="101"/>
    </row>
    <row r="17" spans="1:27" ht="14.25" customHeight="1" x14ac:dyDescent="0.45">
      <c r="A17" s="113" t="s">
        <v>133</v>
      </c>
      <c r="B17" s="99"/>
      <c r="C17" s="99"/>
      <c r="D17" s="99"/>
      <c r="E17" s="99"/>
      <c r="F17" s="99"/>
      <c r="G17" s="99"/>
      <c r="H17" s="99"/>
      <c r="I17" s="113" t="s">
        <v>132</v>
      </c>
      <c r="K17" s="106"/>
      <c r="L17" s="106"/>
      <c r="M17" s="106"/>
      <c r="N17" s="106"/>
      <c r="O17" s="106"/>
      <c r="P17" s="106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</row>
    <row r="18" spans="1:27" ht="14.25" customHeight="1" x14ac:dyDescent="0.45">
      <c r="A18" s="114" t="s">
        <v>13</v>
      </c>
      <c r="B18" s="137" t="s">
        <v>14</v>
      </c>
      <c r="C18" s="138"/>
      <c r="D18" s="139"/>
      <c r="E18" s="137" t="s">
        <v>15</v>
      </c>
      <c r="F18" s="138"/>
      <c r="G18" s="139"/>
      <c r="H18" s="99"/>
      <c r="I18" s="115" t="s">
        <v>13</v>
      </c>
      <c r="J18" s="141" t="s">
        <v>14</v>
      </c>
      <c r="K18" s="141"/>
      <c r="L18" s="141"/>
      <c r="M18" s="141" t="s">
        <v>15</v>
      </c>
      <c r="N18" s="141"/>
      <c r="O18" s="141"/>
      <c r="P18" s="116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</row>
    <row r="19" spans="1:27" ht="14.25" customHeight="1" x14ac:dyDescent="0.45">
      <c r="A19" s="117">
        <v>6</v>
      </c>
      <c r="B19" s="122">
        <v>63293</v>
      </c>
      <c r="C19" s="120"/>
      <c r="D19" s="121"/>
      <c r="E19" s="119">
        <v>69317</v>
      </c>
      <c r="F19" s="120"/>
      <c r="G19" s="121"/>
      <c r="H19" s="99"/>
      <c r="I19" s="117">
        <v>6</v>
      </c>
      <c r="J19" s="127">
        <v>7204</v>
      </c>
      <c r="K19" s="128"/>
      <c r="L19" s="128"/>
      <c r="M19" s="127">
        <v>7710</v>
      </c>
      <c r="N19" s="128"/>
      <c r="O19" s="128"/>
      <c r="P19" s="116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spans="1:27" ht="14.25" customHeight="1" x14ac:dyDescent="0.45">
      <c r="A20" s="117">
        <v>10</v>
      </c>
      <c r="B20" s="122">
        <v>68906</v>
      </c>
      <c r="C20" s="120"/>
      <c r="D20" s="121"/>
      <c r="E20" s="119">
        <v>84063</v>
      </c>
      <c r="F20" s="120"/>
      <c r="G20" s="121"/>
      <c r="H20" s="99"/>
      <c r="I20" s="117">
        <v>10</v>
      </c>
      <c r="J20" s="127">
        <v>12012</v>
      </c>
      <c r="K20" s="128"/>
      <c r="L20" s="128"/>
      <c r="M20" s="127">
        <v>13588</v>
      </c>
      <c r="N20" s="128"/>
      <c r="O20" s="128"/>
      <c r="P20" s="116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</row>
    <row r="21" spans="1:27" ht="14.25" customHeight="1" x14ac:dyDescent="0.45">
      <c r="A21" s="117">
        <v>15</v>
      </c>
      <c r="B21" s="122">
        <v>75748</v>
      </c>
      <c r="C21" s="120"/>
      <c r="D21" s="121"/>
      <c r="E21" s="119">
        <v>106031</v>
      </c>
      <c r="F21" s="120"/>
      <c r="G21" s="121"/>
      <c r="H21" s="99"/>
      <c r="I21" s="117">
        <v>15</v>
      </c>
      <c r="J21" s="127">
        <v>24030</v>
      </c>
      <c r="K21" s="128"/>
      <c r="L21" s="128"/>
      <c r="M21" s="127">
        <v>28223</v>
      </c>
      <c r="N21" s="128"/>
      <c r="O21" s="128"/>
      <c r="P21" s="116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</row>
    <row r="22" spans="1:27" ht="14.25" customHeight="1" x14ac:dyDescent="0.45">
      <c r="A22" s="117">
        <v>20</v>
      </c>
      <c r="B22" s="122">
        <v>81498</v>
      </c>
      <c r="C22" s="120"/>
      <c r="D22" s="121"/>
      <c r="E22" s="119">
        <v>131861</v>
      </c>
      <c r="F22" s="120"/>
      <c r="G22" s="121"/>
      <c r="H22" s="99"/>
      <c r="I22" s="117">
        <v>20</v>
      </c>
      <c r="J22" s="127">
        <v>39063</v>
      </c>
      <c r="K22" s="128"/>
      <c r="L22" s="128"/>
      <c r="M22" s="127">
        <v>48139</v>
      </c>
      <c r="N22" s="128"/>
      <c r="O22" s="128"/>
      <c r="P22" s="116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27" ht="14.25" customHeight="1" x14ac:dyDescent="0.45">
      <c r="A23" s="117">
        <v>25</v>
      </c>
      <c r="B23" s="122" t="s">
        <v>16</v>
      </c>
      <c r="C23" s="120"/>
      <c r="D23" s="121"/>
      <c r="E23" s="119" t="s">
        <v>16</v>
      </c>
      <c r="F23" s="120"/>
      <c r="G23" s="121"/>
      <c r="H23" s="99"/>
      <c r="I23" s="117">
        <v>25</v>
      </c>
      <c r="J23" s="127">
        <v>57114</v>
      </c>
      <c r="K23" s="128"/>
      <c r="L23" s="128"/>
      <c r="M23" s="127">
        <v>74097</v>
      </c>
      <c r="N23" s="128"/>
      <c r="O23" s="128"/>
      <c r="P23" s="116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</row>
    <row r="24" spans="1:27" ht="14.25" customHeight="1" x14ac:dyDescent="0.45">
      <c r="A24" s="117">
        <v>30</v>
      </c>
      <c r="B24" s="122" t="s">
        <v>16</v>
      </c>
      <c r="C24" s="120"/>
      <c r="D24" s="121"/>
      <c r="E24" s="119" t="s">
        <v>16</v>
      </c>
      <c r="F24" s="120"/>
      <c r="G24" s="121"/>
      <c r="H24" s="101"/>
      <c r="I24" s="117">
        <v>30</v>
      </c>
      <c r="J24" s="127" t="s">
        <v>16</v>
      </c>
      <c r="K24" s="128"/>
      <c r="L24" s="128"/>
      <c r="M24" s="127" t="s">
        <v>16</v>
      </c>
      <c r="N24" s="128"/>
      <c r="O24" s="128"/>
      <c r="P24" s="116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</row>
    <row r="25" spans="1:27" ht="14.25" customHeight="1" x14ac:dyDescent="0.45">
      <c r="A25" s="118" t="s">
        <v>17</v>
      </c>
      <c r="B25" s="99"/>
      <c r="C25" s="99"/>
      <c r="D25" s="99"/>
      <c r="E25" s="99"/>
      <c r="F25" s="99"/>
      <c r="G25" s="99"/>
      <c r="H25" s="99"/>
      <c r="I25" s="99"/>
      <c r="J25" s="99"/>
      <c r="K25" s="106"/>
      <c r="L25" s="106"/>
      <c r="M25" s="106"/>
      <c r="N25" s="106"/>
      <c r="O25" s="106"/>
      <c r="P25" s="106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</row>
    <row r="26" spans="1:27" ht="14.25" customHeight="1" x14ac:dyDescent="0.4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1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</row>
    <row r="27" spans="1:27" ht="14.25" customHeight="1" x14ac:dyDescent="0.4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101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</row>
    <row r="28" spans="1:27" ht="14.25" customHeight="1" x14ac:dyDescent="0.4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1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</row>
    <row r="29" spans="1:27" ht="14.25" customHeight="1" x14ac:dyDescent="0.4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101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</row>
    <row r="30" spans="1:27" ht="14.25" customHeight="1" x14ac:dyDescent="0.4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1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</row>
    <row r="31" spans="1:27" ht="14.25" customHeight="1" x14ac:dyDescent="0.4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1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</row>
    <row r="32" spans="1:27" ht="14.25" customHeight="1" x14ac:dyDescent="0.4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1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</row>
    <row r="33" spans="1:27" ht="14.25" customHeight="1" x14ac:dyDescent="0.4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1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</row>
    <row r="34" spans="1:27" ht="14.25" customHeight="1" x14ac:dyDescent="0.4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101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</row>
    <row r="35" spans="1:27" ht="14.25" customHeight="1" x14ac:dyDescent="0.4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01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</row>
    <row r="36" spans="1:27" ht="14.25" customHeight="1" x14ac:dyDescent="0.4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1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</row>
    <row r="37" spans="1:27" ht="14.25" customHeight="1" x14ac:dyDescent="0.4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101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1:27" ht="14.25" customHeight="1" x14ac:dyDescent="0.4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1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</row>
    <row r="39" spans="1:27" ht="14.25" customHeight="1" x14ac:dyDescent="0.4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101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</row>
    <row r="40" spans="1:27" ht="14.25" customHeight="1" x14ac:dyDescent="0.4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1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</row>
    <row r="41" spans="1:27" ht="14.25" customHeight="1" x14ac:dyDescent="0.4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1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</row>
    <row r="42" spans="1:27" ht="14.25" customHeight="1" x14ac:dyDescent="0.4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01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</row>
    <row r="43" spans="1:27" ht="14.25" customHeight="1" x14ac:dyDescent="0.4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101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</row>
    <row r="44" spans="1:27" ht="14.25" customHeight="1" x14ac:dyDescent="0.4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101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</row>
    <row r="45" spans="1:27" ht="14.25" customHeight="1" x14ac:dyDescent="0.4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101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</row>
    <row r="46" spans="1:27" ht="14.25" customHeight="1" x14ac:dyDescent="0.4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101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</row>
    <row r="47" spans="1:27" ht="14.25" customHeight="1" x14ac:dyDescent="0.4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1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</row>
    <row r="48" spans="1:27" ht="14.25" customHeight="1" x14ac:dyDescent="0.4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1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</row>
    <row r="49" spans="1:27" ht="14.25" customHeight="1" x14ac:dyDescent="0.4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101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</row>
    <row r="50" spans="1:27" ht="14.25" customHeight="1" x14ac:dyDescent="0.4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01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</row>
    <row r="51" spans="1:27" ht="14.25" customHeight="1" x14ac:dyDescent="0.4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101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</row>
    <row r="52" spans="1:27" ht="14.25" customHeight="1" x14ac:dyDescent="0.4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1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</row>
    <row r="53" spans="1:27" ht="14.25" customHeight="1" x14ac:dyDescent="0.4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1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</row>
    <row r="54" spans="1:27" ht="14.25" customHeight="1" x14ac:dyDescent="0.4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1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</row>
    <row r="55" spans="1:27" ht="14.25" customHeight="1" x14ac:dyDescent="0.4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1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</row>
    <row r="56" spans="1:27" ht="14.25" customHeight="1" x14ac:dyDescent="0.4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101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</row>
    <row r="57" spans="1:27" ht="14.25" customHeight="1" x14ac:dyDescent="0.4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1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27" ht="14.25" customHeight="1" x14ac:dyDescent="0.4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1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  <row r="59" spans="1:27" ht="14.25" customHeight="1" x14ac:dyDescent="0.4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1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</row>
    <row r="60" spans="1:27" ht="14.25" customHeight="1" x14ac:dyDescent="0.4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1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</row>
    <row r="61" spans="1:27" ht="14.25" customHeight="1" x14ac:dyDescent="0.4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101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</row>
    <row r="62" spans="1:27" ht="14.25" customHeight="1" x14ac:dyDescent="0.4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1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</row>
    <row r="63" spans="1:27" ht="14.25" customHeight="1" x14ac:dyDescent="0.4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1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</row>
    <row r="64" spans="1:27" ht="14.25" customHeight="1" x14ac:dyDescent="0.4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01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</row>
    <row r="65" spans="1:27" ht="14.25" customHeight="1" x14ac:dyDescent="0.4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101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</row>
    <row r="66" spans="1:27" ht="14.25" customHeight="1" x14ac:dyDescent="0.4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1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</row>
    <row r="67" spans="1:27" ht="14.25" customHeight="1" x14ac:dyDescent="0.4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1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</row>
    <row r="68" spans="1:27" ht="14.25" customHeight="1" x14ac:dyDescent="0.4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1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</row>
    <row r="69" spans="1:27" ht="14.25" customHeight="1" x14ac:dyDescent="0.4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1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</row>
    <row r="70" spans="1:27" ht="14.25" customHeight="1" x14ac:dyDescent="0.4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1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</row>
    <row r="71" spans="1:27" ht="14.25" customHeight="1" x14ac:dyDescent="0.4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101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</row>
    <row r="72" spans="1:27" ht="14.25" customHeight="1" x14ac:dyDescent="0.4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01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</row>
    <row r="73" spans="1:27" ht="14.25" customHeight="1" x14ac:dyDescent="0.4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101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</row>
    <row r="74" spans="1:27" ht="14.25" customHeight="1" x14ac:dyDescent="0.4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101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</row>
    <row r="75" spans="1:27" ht="14.25" customHeight="1" x14ac:dyDescent="0.4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101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</row>
    <row r="76" spans="1:27" ht="14.25" customHeight="1" x14ac:dyDescent="0.4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101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</row>
    <row r="77" spans="1:27" ht="14.25" customHeight="1" x14ac:dyDescent="0.4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01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</row>
    <row r="78" spans="1:27" ht="14.25" customHeight="1" x14ac:dyDescent="0.4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101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</row>
    <row r="79" spans="1:27" ht="14.25" customHeight="1" x14ac:dyDescent="0.4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101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</row>
    <row r="80" spans="1:27" ht="14.25" customHeight="1" x14ac:dyDescent="0.4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1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</row>
    <row r="81" spans="1:27" ht="14.25" customHeight="1" x14ac:dyDescent="0.4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101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</row>
    <row r="82" spans="1:27" ht="14.25" customHeight="1" x14ac:dyDescent="0.4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101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</row>
    <row r="83" spans="1:27" ht="14.25" customHeight="1" x14ac:dyDescent="0.4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101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</row>
    <row r="84" spans="1:27" ht="14.25" customHeight="1" x14ac:dyDescent="0.4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101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</row>
    <row r="85" spans="1:27" ht="14.25" customHeight="1" x14ac:dyDescent="0.4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101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</row>
    <row r="86" spans="1:27" ht="14.25" customHeight="1" x14ac:dyDescent="0.4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101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</row>
    <row r="87" spans="1:27" ht="14.25" customHeight="1" x14ac:dyDescent="0.4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101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</row>
    <row r="88" spans="1:27" ht="14.25" customHeight="1" x14ac:dyDescent="0.4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101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</row>
    <row r="89" spans="1:27" ht="14.25" customHeight="1" x14ac:dyDescent="0.4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101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</row>
    <row r="90" spans="1:27" ht="14.25" customHeight="1" x14ac:dyDescent="0.4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101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</row>
    <row r="91" spans="1:27" ht="14.25" customHeight="1" x14ac:dyDescent="0.4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1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</row>
    <row r="92" spans="1:27" ht="14.25" customHeight="1" x14ac:dyDescent="0.4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101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</row>
    <row r="93" spans="1:27" ht="14.25" customHeight="1" x14ac:dyDescent="0.4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101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</row>
    <row r="94" spans="1:27" ht="14.25" customHeight="1" x14ac:dyDescent="0.4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101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</row>
    <row r="95" spans="1:27" ht="14.25" customHeight="1" x14ac:dyDescent="0.4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101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</row>
    <row r="96" spans="1:27" ht="14.25" customHeight="1" x14ac:dyDescent="0.4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101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</row>
    <row r="97" spans="1:27" ht="14.25" customHeight="1" x14ac:dyDescent="0.4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101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</row>
    <row r="98" spans="1:27" ht="14.25" customHeight="1" x14ac:dyDescent="0.4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101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</row>
    <row r="99" spans="1:27" ht="14.25" customHeight="1" x14ac:dyDescent="0.4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101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</row>
    <row r="100" spans="1:27" ht="14.25" customHeight="1" x14ac:dyDescent="0.4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101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</row>
    <row r="101" spans="1:27" ht="14.25" customHeight="1" x14ac:dyDescent="0.4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101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</row>
    <row r="102" spans="1:27" ht="14.25" customHeight="1" x14ac:dyDescent="0.4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1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</row>
    <row r="103" spans="1:27" ht="14.25" customHeight="1" x14ac:dyDescent="0.4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101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</row>
    <row r="104" spans="1:27" ht="14.25" customHeight="1" x14ac:dyDescent="0.4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101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</row>
    <row r="105" spans="1:27" ht="14.25" customHeight="1" x14ac:dyDescent="0.4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101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</row>
    <row r="106" spans="1:27" ht="14.25" customHeight="1" x14ac:dyDescent="0.4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101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</row>
    <row r="107" spans="1:27" ht="14.25" customHeight="1" x14ac:dyDescent="0.45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1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</row>
    <row r="108" spans="1:27" ht="14.25" customHeight="1" x14ac:dyDescent="0.45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101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</row>
    <row r="109" spans="1:27" ht="14.25" customHeight="1" x14ac:dyDescent="0.45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101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</row>
    <row r="110" spans="1:27" ht="14.25" customHeight="1" x14ac:dyDescent="0.45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101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</row>
    <row r="111" spans="1:27" ht="14.25" customHeight="1" x14ac:dyDescent="0.4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101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</row>
    <row r="112" spans="1:27" ht="14.25" customHeight="1" x14ac:dyDescent="0.45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101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</row>
    <row r="113" spans="1:27" ht="14.25" customHeight="1" x14ac:dyDescent="0.45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1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</row>
    <row r="114" spans="1:27" ht="14.25" customHeight="1" x14ac:dyDescent="0.45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101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</row>
    <row r="115" spans="1:27" ht="14.25" customHeight="1" x14ac:dyDescent="0.45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101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</row>
    <row r="116" spans="1:27" ht="14.25" customHeight="1" x14ac:dyDescent="0.45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101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</row>
    <row r="117" spans="1:27" ht="14.25" customHeight="1" x14ac:dyDescent="0.4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101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</row>
    <row r="118" spans="1:27" ht="14.25" customHeight="1" x14ac:dyDescent="0.45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101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</row>
    <row r="119" spans="1:27" ht="14.25" customHeight="1" x14ac:dyDescent="0.45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101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</row>
    <row r="120" spans="1:27" ht="14.25" customHeight="1" x14ac:dyDescent="0.45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101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</row>
    <row r="121" spans="1:27" ht="14.25" customHeight="1" x14ac:dyDescent="0.45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101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</row>
    <row r="122" spans="1:27" ht="14.25" customHeight="1" x14ac:dyDescent="0.45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101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</row>
    <row r="123" spans="1:27" ht="14.25" customHeight="1" x14ac:dyDescent="0.45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101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</row>
    <row r="124" spans="1:27" ht="14.25" customHeight="1" x14ac:dyDescent="0.45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1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</row>
    <row r="125" spans="1:27" ht="14.25" customHeight="1" x14ac:dyDescent="0.45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101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</row>
    <row r="126" spans="1:27" ht="14.25" customHeight="1" x14ac:dyDescent="0.45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101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</row>
    <row r="127" spans="1:27" ht="14.25" customHeight="1" x14ac:dyDescent="0.45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101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</row>
    <row r="128" spans="1:27" ht="14.25" customHeight="1" x14ac:dyDescent="0.45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101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</row>
    <row r="129" spans="1:27" ht="14.25" customHeight="1" x14ac:dyDescent="0.45">
      <c r="A129" s="99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101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</row>
    <row r="130" spans="1:27" ht="14.25" customHeight="1" x14ac:dyDescent="0.45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101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</row>
    <row r="131" spans="1:27" ht="14.25" customHeight="1" x14ac:dyDescent="0.45">
      <c r="A131" s="99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101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</row>
    <row r="132" spans="1:27" ht="14.25" customHeight="1" x14ac:dyDescent="0.45">
      <c r="A132" s="99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101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</row>
    <row r="133" spans="1:27" ht="14.25" customHeight="1" x14ac:dyDescent="0.45">
      <c r="A133" s="99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101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</row>
    <row r="134" spans="1:27" ht="14.25" customHeight="1" x14ac:dyDescent="0.45">
      <c r="A134" s="99"/>
      <c r="B134" s="99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101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</row>
    <row r="135" spans="1:27" ht="14.25" customHeight="1" x14ac:dyDescent="0.45">
      <c r="A135" s="99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1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</row>
    <row r="136" spans="1:27" ht="14.25" customHeight="1" x14ac:dyDescent="0.45">
      <c r="A136" s="99"/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101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</row>
    <row r="137" spans="1:27" ht="14.25" customHeight="1" x14ac:dyDescent="0.45">
      <c r="A137" s="99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101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</row>
    <row r="138" spans="1:27" ht="14.25" customHeight="1" x14ac:dyDescent="0.45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101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</row>
    <row r="139" spans="1:27" ht="14.25" customHeight="1" x14ac:dyDescent="0.45">
      <c r="A139" s="99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101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</row>
    <row r="140" spans="1:27" ht="14.25" customHeight="1" x14ac:dyDescent="0.45">
      <c r="A140" s="99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101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</row>
    <row r="141" spans="1:27" ht="14.25" customHeight="1" x14ac:dyDescent="0.45">
      <c r="A141" s="99"/>
      <c r="B141" s="99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101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</row>
    <row r="142" spans="1:27" ht="14.25" customHeight="1" x14ac:dyDescent="0.45">
      <c r="A142" s="99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101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</row>
    <row r="143" spans="1:27" ht="14.25" customHeight="1" x14ac:dyDescent="0.45">
      <c r="A143" s="99"/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101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</row>
    <row r="144" spans="1:27" ht="14.25" customHeight="1" x14ac:dyDescent="0.45">
      <c r="A144" s="99"/>
      <c r="B144" s="99"/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101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</row>
    <row r="145" spans="1:27" ht="14.25" customHeight="1" x14ac:dyDescent="0.45">
      <c r="A145" s="99"/>
      <c r="B145" s="99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101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</row>
    <row r="146" spans="1:27" ht="14.25" customHeight="1" x14ac:dyDescent="0.45">
      <c r="A146" s="99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101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</row>
    <row r="147" spans="1:27" ht="14.25" customHeight="1" x14ac:dyDescent="0.45">
      <c r="A147" s="99"/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101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</row>
    <row r="148" spans="1:27" ht="14.25" customHeight="1" x14ac:dyDescent="0.45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101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</row>
    <row r="149" spans="1:27" ht="14.25" customHeight="1" x14ac:dyDescent="0.45">
      <c r="A149" s="99"/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101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</row>
    <row r="150" spans="1:27" ht="14.25" customHeight="1" x14ac:dyDescent="0.45">
      <c r="A150" s="99"/>
      <c r="B150" s="99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101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</row>
    <row r="151" spans="1:27" ht="14.25" customHeight="1" x14ac:dyDescent="0.45">
      <c r="A151" s="99"/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101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</row>
    <row r="152" spans="1:27" ht="14.25" customHeight="1" x14ac:dyDescent="0.45">
      <c r="A152" s="99"/>
      <c r="B152" s="99"/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101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</row>
    <row r="153" spans="1:27" ht="14.25" customHeight="1" x14ac:dyDescent="0.45">
      <c r="A153" s="99"/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101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</row>
    <row r="154" spans="1:27" ht="14.25" customHeight="1" x14ac:dyDescent="0.45">
      <c r="A154" s="99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101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</row>
    <row r="155" spans="1:27" ht="14.25" customHeight="1" x14ac:dyDescent="0.45">
      <c r="A155" s="99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101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</row>
    <row r="156" spans="1:27" ht="14.25" customHeight="1" x14ac:dyDescent="0.45">
      <c r="A156" s="99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101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</row>
    <row r="157" spans="1:27" ht="14.25" customHeight="1" x14ac:dyDescent="0.45">
      <c r="A157" s="99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101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</row>
    <row r="158" spans="1:27" ht="14.25" customHeight="1" x14ac:dyDescent="0.45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101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</row>
    <row r="159" spans="1:27" ht="14.25" customHeight="1" x14ac:dyDescent="0.45">
      <c r="A159" s="99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99"/>
      <c r="O159" s="99"/>
      <c r="P159" s="101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</row>
    <row r="160" spans="1:27" ht="14.25" customHeight="1" x14ac:dyDescent="0.45">
      <c r="A160" s="99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101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</row>
    <row r="161" spans="1:27" ht="14.25" customHeight="1" x14ac:dyDescent="0.45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101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</row>
    <row r="162" spans="1:27" ht="14.25" customHeight="1" x14ac:dyDescent="0.45">
      <c r="A162" s="99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101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</row>
    <row r="163" spans="1:27" ht="14.25" customHeight="1" x14ac:dyDescent="0.45">
      <c r="A163" s="99"/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101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</row>
    <row r="164" spans="1:27" ht="14.25" customHeight="1" x14ac:dyDescent="0.45">
      <c r="A164" s="99"/>
      <c r="B164" s="99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101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</row>
    <row r="165" spans="1:27" ht="14.25" customHeight="1" x14ac:dyDescent="0.45">
      <c r="A165" s="99"/>
      <c r="B165" s="99"/>
      <c r="C165" s="99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99"/>
      <c r="P165" s="101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</row>
    <row r="166" spans="1:27" ht="14.25" customHeight="1" x14ac:dyDescent="0.45">
      <c r="A166" s="99"/>
      <c r="B166" s="99"/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101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</row>
    <row r="167" spans="1:27" ht="14.25" customHeight="1" x14ac:dyDescent="0.45">
      <c r="A167" s="99"/>
      <c r="B167" s="99"/>
      <c r="C167" s="99"/>
      <c r="D167" s="99"/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101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</row>
    <row r="168" spans="1:27" ht="14.25" customHeight="1" x14ac:dyDescent="0.45">
      <c r="A168" s="99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101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</row>
    <row r="169" spans="1:27" ht="14.25" customHeight="1" x14ac:dyDescent="0.45">
      <c r="A169" s="99"/>
      <c r="B169" s="99"/>
      <c r="C169" s="99"/>
      <c r="D169" s="99"/>
      <c r="E169" s="99"/>
      <c r="F169" s="99"/>
      <c r="G169" s="99"/>
      <c r="H169" s="99"/>
      <c r="I169" s="99"/>
      <c r="J169" s="99"/>
      <c r="K169" s="99"/>
      <c r="L169" s="99"/>
      <c r="M169" s="99"/>
      <c r="N169" s="99"/>
      <c r="O169" s="99"/>
      <c r="P169" s="101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</row>
    <row r="170" spans="1:27" ht="14.25" customHeight="1" x14ac:dyDescent="0.45">
      <c r="A170" s="99"/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101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</row>
    <row r="171" spans="1:27" ht="14.25" customHeight="1" x14ac:dyDescent="0.45">
      <c r="A171" s="99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101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</row>
    <row r="172" spans="1:27" ht="14.25" customHeight="1" x14ac:dyDescent="0.45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101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</row>
    <row r="173" spans="1:27" ht="14.25" customHeight="1" x14ac:dyDescent="0.45">
      <c r="A173" s="99"/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99"/>
      <c r="P173" s="101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</row>
    <row r="174" spans="1:27" ht="14.25" customHeight="1" x14ac:dyDescent="0.45">
      <c r="A174" s="99"/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101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</row>
    <row r="175" spans="1:27" ht="14.25" customHeight="1" x14ac:dyDescent="0.45">
      <c r="A175" s="99"/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101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</row>
    <row r="176" spans="1:27" ht="14.25" customHeight="1" x14ac:dyDescent="0.45">
      <c r="A176" s="99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101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</row>
    <row r="177" spans="1:27" ht="14.25" customHeight="1" x14ac:dyDescent="0.45">
      <c r="A177" s="99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101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</row>
    <row r="178" spans="1:27" ht="14.25" customHeight="1" x14ac:dyDescent="0.45">
      <c r="A178" s="99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101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</row>
    <row r="179" spans="1:27" ht="14.25" customHeight="1" x14ac:dyDescent="0.45">
      <c r="A179" s="99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101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</row>
    <row r="180" spans="1:27" ht="14.25" customHeight="1" x14ac:dyDescent="0.45">
      <c r="A180" s="99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101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</row>
    <row r="181" spans="1:27" ht="14.25" customHeight="1" x14ac:dyDescent="0.45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101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</row>
    <row r="182" spans="1:27" ht="14.25" customHeight="1" x14ac:dyDescent="0.45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101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</row>
    <row r="183" spans="1:27" ht="14.25" customHeight="1" x14ac:dyDescent="0.45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101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</row>
    <row r="184" spans="1:27" ht="14.25" customHeight="1" x14ac:dyDescent="0.45">
      <c r="A184" s="99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101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</row>
    <row r="185" spans="1:27" ht="14.25" customHeight="1" x14ac:dyDescent="0.45">
      <c r="A185" s="99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101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</row>
    <row r="186" spans="1:27" ht="14.25" customHeight="1" x14ac:dyDescent="0.45">
      <c r="A186" s="99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101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</row>
    <row r="187" spans="1:27" ht="14.25" customHeight="1" x14ac:dyDescent="0.45">
      <c r="A187" s="99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101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</row>
    <row r="188" spans="1:27" ht="14.25" customHeight="1" x14ac:dyDescent="0.45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101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</row>
    <row r="189" spans="1:27" ht="14.25" customHeight="1" x14ac:dyDescent="0.45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101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</row>
    <row r="190" spans="1:27" ht="14.25" customHeight="1" x14ac:dyDescent="0.45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101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</row>
    <row r="191" spans="1:27" ht="14.25" customHeight="1" x14ac:dyDescent="0.45">
      <c r="A191" s="99"/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101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</row>
    <row r="192" spans="1:27" ht="14.25" customHeight="1" x14ac:dyDescent="0.45">
      <c r="A192" s="99"/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101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</row>
    <row r="193" spans="1:27" ht="14.25" customHeight="1" x14ac:dyDescent="0.45">
      <c r="A193" s="99"/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101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</row>
    <row r="194" spans="1:27" ht="14.25" customHeight="1" x14ac:dyDescent="0.45">
      <c r="A194" s="99"/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101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</row>
    <row r="195" spans="1:27" ht="14.25" customHeight="1" x14ac:dyDescent="0.45">
      <c r="A195" s="99"/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101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</row>
    <row r="196" spans="1:27" ht="14.25" customHeight="1" x14ac:dyDescent="0.45">
      <c r="A196" s="99"/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101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</row>
    <row r="197" spans="1:27" ht="14.25" customHeight="1" x14ac:dyDescent="0.45">
      <c r="A197" s="99"/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101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</row>
    <row r="198" spans="1:27" ht="14.25" customHeight="1" x14ac:dyDescent="0.45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101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</row>
    <row r="199" spans="1:27" ht="14.25" customHeight="1" x14ac:dyDescent="0.45">
      <c r="A199" s="99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101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</row>
    <row r="200" spans="1:27" ht="14.25" customHeight="1" x14ac:dyDescent="0.45">
      <c r="A200" s="99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101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</row>
    <row r="201" spans="1:27" ht="14.25" customHeight="1" x14ac:dyDescent="0.45">
      <c r="A201" s="99"/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101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</row>
    <row r="202" spans="1:27" ht="14.25" customHeight="1" x14ac:dyDescent="0.45">
      <c r="A202" s="99"/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101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</row>
    <row r="203" spans="1:27" ht="14.25" customHeight="1" x14ac:dyDescent="0.45">
      <c r="A203" s="99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101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</row>
    <row r="204" spans="1:27" ht="14.25" customHeight="1" x14ac:dyDescent="0.45">
      <c r="A204" s="99"/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101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</row>
    <row r="205" spans="1:27" ht="14.25" customHeight="1" x14ac:dyDescent="0.45">
      <c r="A205" s="99"/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101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</row>
    <row r="206" spans="1:27" ht="14.25" customHeight="1" x14ac:dyDescent="0.45">
      <c r="A206" s="99"/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101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</row>
    <row r="207" spans="1:27" ht="14.25" customHeight="1" x14ac:dyDescent="0.45">
      <c r="A207" s="99"/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101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</row>
    <row r="208" spans="1:27" ht="14.25" customHeight="1" x14ac:dyDescent="0.45">
      <c r="A208" s="99"/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101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</row>
    <row r="209" spans="1:27" ht="14.25" customHeight="1" x14ac:dyDescent="0.45">
      <c r="A209" s="99"/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101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</row>
    <row r="210" spans="1:27" ht="14.25" customHeight="1" x14ac:dyDescent="0.45">
      <c r="A210" s="99"/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101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</row>
    <row r="211" spans="1:27" ht="14.25" customHeight="1" x14ac:dyDescent="0.45">
      <c r="A211" s="99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101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</row>
    <row r="212" spans="1:27" ht="14.25" customHeight="1" x14ac:dyDescent="0.45">
      <c r="A212" s="99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101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</row>
    <row r="213" spans="1:27" ht="14.25" customHeight="1" x14ac:dyDescent="0.45">
      <c r="A213" s="99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101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</row>
    <row r="214" spans="1:27" ht="14.25" customHeight="1" x14ac:dyDescent="0.45">
      <c r="A214" s="99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101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</row>
    <row r="215" spans="1:27" ht="14.25" customHeight="1" x14ac:dyDescent="0.45">
      <c r="A215" s="99"/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101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</row>
    <row r="216" spans="1:27" ht="14.25" customHeight="1" x14ac:dyDescent="0.45">
      <c r="A216" s="99"/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101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</row>
    <row r="217" spans="1:27" ht="14.25" customHeight="1" x14ac:dyDescent="0.45">
      <c r="A217" s="99"/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101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</row>
    <row r="218" spans="1:27" ht="14.25" customHeight="1" x14ac:dyDescent="0.45">
      <c r="A218" s="99"/>
      <c r="B218" s="99"/>
      <c r="C218" s="99"/>
      <c r="D218" s="99"/>
      <c r="E218" s="99"/>
      <c r="F218" s="99"/>
      <c r="G218" s="99"/>
      <c r="H218" s="99"/>
      <c r="I218" s="99"/>
      <c r="J218" s="99"/>
      <c r="K218" s="99"/>
      <c r="L218" s="99"/>
      <c r="M218" s="99"/>
      <c r="N218" s="99"/>
      <c r="O218" s="99"/>
      <c r="P218" s="101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</row>
    <row r="219" spans="1:27" ht="14.25" customHeight="1" x14ac:dyDescent="0.45">
      <c r="A219" s="99"/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101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</row>
    <row r="220" spans="1:27" ht="14.25" customHeight="1" x14ac:dyDescent="0.45">
      <c r="A220" s="99"/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101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</row>
    <row r="221" spans="1:27" ht="14.25" customHeight="1" x14ac:dyDescent="0.45">
      <c r="A221" s="99"/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  <c r="M221" s="99"/>
      <c r="N221" s="99"/>
      <c r="O221" s="99"/>
      <c r="P221" s="101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</row>
    <row r="222" spans="1:27" ht="14.25" customHeight="1" x14ac:dyDescent="0.45">
      <c r="A222" s="99"/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101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</row>
    <row r="223" spans="1:27" ht="14.25" customHeight="1" x14ac:dyDescent="0.45">
      <c r="A223" s="99"/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101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</row>
    <row r="224" spans="1:27" ht="14.25" customHeight="1" x14ac:dyDescent="0.45">
      <c r="A224" s="99"/>
      <c r="B224" s="99"/>
      <c r="C224" s="99"/>
      <c r="D224" s="99"/>
      <c r="E224" s="99"/>
      <c r="F224" s="99"/>
      <c r="G224" s="99"/>
      <c r="H224" s="99"/>
      <c r="I224" s="99"/>
      <c r="J224" s="99"/>
      <c r="K224" s="99"/>
      <c r="L224" s="99"/>
      <c r="M224" s="99"/>
      <c r="N224" s="99"/>
      <c r="O224" s="99"/>
      <c r="P224" s="101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</row>
    <row r="225" spans="1:27" ht="14.25" customHeight="1" x14ac:dyDescent="0.45">
      <c r="A225" s="99"/>
      <c r="B225" s="99"/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101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</row>
    <row r="226" spans="1:27" ht="14.25" customHeight="1" x14ac:dyDescent="0.45">
      <c r="A226" s="99"/>
      <c r="B226" s="99"/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101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</row>
    <row r="227" spans="1:27" ht="14.25" customHeight="1" x14ac:dyDescent="0.45">
      <c r="A227" s="99"/>
      <c r="B227" s="99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101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</row>
    <row r="228" spans="1:27" ht="14.25" customHeight="1" x14ac:dyDescent="0.45">
      <c r="A228" s="99"/>
      <c r="B228" s="99"/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101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</row>
    <row r="229" spans="1:27" ht="14.25" customHeight="1" x14ac:dyDescent="0.45">
      <c r="A229" s="99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101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</row>
    <row r="230" spans="1:27" ht="14.25" customHeight="1" x14ac:dyDescent="0.45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101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</row>
    <row r="231" spans="1:27" ht="14.25" customHeight="1" x14ac:dyDescent="0.45">
      <c r="A231" s="99"/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101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</row>
    <row r="232" spans="1:27" ht="14.25" customHeight="1" x14ac:dyDescent="0.45">
      <c r="A232" s="99"/>
      <c r="B232" s="99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101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</row>
    <row r="233" spans="1:27" ht="14.25" customHeight="1" x14ac:dyDescent="0.45">
      <c r="A233" s="99"/>
      <c r="B233" s="99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101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</row>
    <row r="234" spans="1:27" ht="14.25" customHeight="1" x14ac:dyDescent="0.45">
      <c r="A234" s="99"/>
      <c r="B234" s="99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101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</row>
    <row r="235" spans="1:27" ht="14.25" customHeight="1" x14ac:dyDescent="0.45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101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</row>
    <row r="236" spans="1:27" ht="14.25" customHeight="1" x14ac:dyDescent="0.45">
      <c r="A236" s="99"/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101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</row>
    <row r="237" spans="1:27" ht="14.25" customHeight="1" x14ac:dyDescent="0.45">
      <c r="A237" s="99"/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101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</row>
    <row r="238" spans="1:27" ht="14.25" customHeight="1" x14ac:dyDescent="0.45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101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</row>
    <row r="239" spans="1:27" ht="14.25" customHeight="1" x14ac:dyDescent="0.45">
      <c r="A239" s="99"/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101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</row>
    <row r="240" spans="1:27" ht="14.25" customHeight="1" x14ac:dyDescent="0.45">
      <c r="A240" s="99"/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101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</row>
    <row r="241" spans="1:27" ht="14.25" customHeight="1" x14ac:dyDescent="0.45">
      <c r="A241" s="99"/>
      <c r="B241" s="99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101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</row>
    <row r="242" spans="1:27" ht="14.25" customHeight="1" x14ac:dyDescent="0.45">
      <c r="A242" s="99"/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101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</row>
    <row r="243" spans="1:27" ht="14.25" customHeight="1" x14ac:dyDescent="0.45">
      <c r="A243" s="99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101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</row>
    <row r="244" spans="1:27" ht="14.25" customHeight="1" x14ac:dyDescent="0.45">
      <c r="A244" s="99"/>
      <c r="B244" s="99"/>
      <c r="C244" s="99"/>
      <c r="D244" s="99"/>
      <c r="E244" s="99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101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</row>
    <row r="245" spans="1:27" ht="14.25" customHeight="1" x14ac:dyDescent="0.45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101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</row>
    <row r="246" spans="1:27" ht="14.25" customHeight="1" x14ac:dyDescent="0.45">
      <c r="A246" s="99"/>
      <c r="B246" s="99"/>
      <c r="C246" s="99"/>
      <c r="D246" s="99"/>
      <c r="E246" s="99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101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</row>
    <row r="247" spans="1:27" ht="14.25" customHeight="1" x14ac:dyDescent="0.45">
      <c r="A247" s="99"/>
      <c r="B247" s="99"/>
      <c r="C247" s="99"/>
      <c r="D247" s="99"/>
      <c r="E247" s="99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101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</row>
    <row r="248" spans="1:27" ht="14.25" customHeight="1" x14ac:dyDescent="0.45">
      <c r="A248" s="99"/>
      <c r="B248" s="99"/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101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</row>
    <row r="249" spans="1:27" ht="14.25" customHeight="1" x14ac:dyDescent="0.45">
      <c r="A249" s="99"/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101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</row>
    <row r="250" spans="1:27" ht="14.25" customHeight="1" x14ac:dyDescent="0.45">
      <c r="A250" s="99"/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101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</row>
    <row r="251" spans="1:27" ht="14.25" customHeight="1" x14ac:dyDescent="0.45">
      <c r="A251" s="99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101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</row>
    <row r="252" spans="1:27" ht="14.25" customHeight="1" x14ac:dyDescent="0.45">
      <c r="A252" s="99"/>
      <c r="B252" s="99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101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</row>
    <row r="253" spans="1:27" ht="14.25" customHeight="1" x14ac:dyDescent="0.45">
      <c r="A253" s="99"/>
      <c r="B253" s="99"/>
      <c r="C253" s="99"/>
      <c r="D253" s="99"/>
      <c r="E253" s="99"/>
      <c r="F253" s="99"/>
      <c r="G253" s="99"/>
      <c r="H253" s="99"/>
      <c r="I253" s="99"/>
      <c r="J253" s="99"/>
      <c r="K253" s="99"/>
      <c r="L253" s="99"/>
      <c r="M253" s="99"/>
      <c r="N253" s="99"/>
      <c r="O253" s="99"/>
      <c r="P253" s="101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</row>
    <row r="254" spans="1:27" ht="14.25" customHeight="1" x14ac:dyDescent="0.45">
      <c r="A254" s="99"/>
      <c r="B254" s="99"/>
      <c r="C254" s="99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101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</row>
    <row r="255" spans="1:27" ht="14.25" customHeight="1" x14ac:dyDescent="0.45">
      <c r="A255" s="99"/>
      <c r="B255" s="99"/>
      <c r="C255" s="99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101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</row>
    <row r="256" spans="1:27" ht="14.25" customHeight="1" x14ac:dyDescent="0.45">
      <c r="A256" s="99"/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101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</row>
    <row r="257" spans="1:27" ht="14.25" customHeight="1" x14ac:dyDescent="0.45">
      <c r="A257" s="99"/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99"/>
      <c r="M257" s="99"/>
      <c r="N257" s="99"/>
      <c r="O257" s="99"/>
      <c r="P257" s="101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</row>
    <row r="258" spans="1:27" ht="14.25" customHeight="1" x14ac:dyDescent="0.45">
      <c r="A258" s="99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101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</row>
    <row r="259" spans="1:27" ht="14.25" customHeight="1" x14ac:dyDescent="0.45">
      <c r="A259" s="99"/>
      <c r="B259" s="99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101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</row>
    <row r="260" spans="1:27" ht="14.25" customHeight="1" x14ac:dyDescent="0.45">
      <c r="A260" s="99"/>
      <c r="B260" s="99"/>
      <c r="C260" s="99"/>
      <c r="D260" s="99"/>
      <c r="E260" s="99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101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</row>
    <row r="261" spans="1:27" ht="14.25" customHeight="1" x14ac:dyDescent="0.45">
      <c r="A261" s="99"/>
      <c r="B261" s="99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101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</row>
    <row r="262" spans="1:27" ht="14.25" customHeight="1" x14ac:dyDescent="0.45">
      <c r="A262" s="99"/>
      <c r="B262" s="99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101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</row>
    <row r="263" spans="1:27" ht="14.25" customHeight="1" x14ac:dyDescent="0.45">
      <c r="A263" s="99"/>
      <c r="B263" s="99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  <c r="N263" s="99"/>
      <c r="O263" s="99"/>
      <c r="P263" s="101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</row>
    <row r="264" spans="1:27" ht="14.25" customHeight="1" x14ac:dyDescent="0.45">
      <c r="A264" s="99"/>
      <c r="B264" s="99"/>
      <c r="C264" s="9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101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</row>
    <row r="265" spans="1:27" ht="14.25" customHeight="1" x14ac:dyDescent="0.45">
      <c r="A265" s="99"/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101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</row>
    <row r="266" spans="1:27" ht="14.25" customHeight="1" x14ac:dyDescent="0.45">
      <c r="A266" s="99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101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</row>
    <row r="267" spans="1:27" ht="14.25" customHeight="1" x14ac:dyDescent="0.45">
      <c r="A267" s="99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101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</row>
    <row r="268" spans="1:27" ht="14.25" customHeight="1" x14ac:dyDescent="0.45">
      <c r="A268" s="99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101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</row>
    <row r="269" spans="1:27" ht="14.25" customHeight="1" x14ac:dyDescent="0.45">
      <c r="A269" s="99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101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</row>
    <row r="270" spans="1:27" ht="14.25" customHeight="1" x14ac:dyDescent="0.45">
      <c r="A270" s="99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101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</row>
    <row r="271" spans="1:27" ht="14.25" customHeight="1" x14ac:dyDescent="0.45">
      <c r="A271" s="99"/>
      <c r="B271" s="99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101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</row>
    <row r="272" spans="1:27" ht="14.25" customHeight="1" x14ac:dyDescent="0.45">
      <c r="A272" s="99"/>
      <c r="B272" s="99"/>
      <c r="C272" s="99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99"/>
      <c r="O272" s="99"/>
      <c r="P272" s="101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</row>
    <row r="273" spans="1:27" ht="14.25" customHeight="1" x14ac:dyDescent="0.45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101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</row>
    <row r="274" spans="1:27" ht="14.25" customHeight="1" x14ac:dyDescent="0.45">
      <c r="A274" s="99"/>
      <c r="B274" s="99"/>
      <c r="C274" s="99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99"/>
      <c r="O274" s="99"/>
      <c r="P274" s="101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</row>
    <row r="275" spans="1:27" ht="14.25" customHeight="1" x14ac:dyDescent="0.45">
      <c r="A275" s="99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101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</row>
    <row r="276" spans="1:27" ht="14.25" customHeight="1" x14ac:dyDescent="0.45">
      <c r="A276" s="99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101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</row>
    <row r="277" spans="1:27" ht="14.25" customHeight="1" x14ac:dyDescent="0.45">
      <c r="A277" s="99"/>
      <c r="B277" s="99"/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99"/>
      <c r="P277" s="101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</row>
    <row r="278" spans="1:27" ht="14.25" customHeight="1" x14ac:dyDescent="0.45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101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</row>
    <row r="279" spans="1:27" ht="14.25" customHeight="1" x14ac:dyDescent="0.45">
      <c r="A279" s="99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101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</row>
    <row r="280" spans="1:27" ht="14.25" customHeight="1" x14ac:dyDescent="0.45">
      <c r="A280" s="99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101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</row>
    <row r="281" spans="1:27" ht="14.25" customHeight="1" x14ac:dyDescent="0.45">
      <c r="A281" s="99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99"/>
      <c r="P281" s="101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</row>
    <row r="282" spans="1:27" ht="14.25" customHeight="1" x14ac:dyDescent="0.45">
      <c r="A282" s="99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99"/>
      <c r="P282" s="101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</row>
    <row r="283" spans="1:27" ht="14.25" customHeight="1" x14ac:dyDescent="0.45">
      <c r="A283" s="99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101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</row>
    <row r="284" spans="1:27" ht="14.25" customHeight="1" x14ac:dyDescent="0.45">
      <c r="A284" s="99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101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</row>
    <row r="285" spans="1:27" ht="14.25" customHeight="1" x14ac:dyDescent="0.45">
      <c r="A285" s="99"/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  <c r="O285" s="99"/>
      <c r="P285" s="101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</row>
    <row r="286" spans="1:27" ht="14.25" customHeight="1" x14ac:dyDescent="0.45">
      <c r="A286" s="99"/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101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</row>
    <row r="287" spans="1:27" ht="14.25" customHeight="1" x14ac:dyDescent="0.45">
      <c r="A287" s="99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101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</row>
    <row r="288" spans="1:27" ht="14.25" customHeight="1" x14ac:dyDescent="0.45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  <c r="O288" s="99"/>
      <c r="P288" s="101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</row>
    <row r="289" spans="1:27" ht="14.25" customHeight="1" x14ac:dyDescent="0.45">
      <c r="A289" s="99"/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101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</row>
    <row r="290" spans="1:27" ht="14.25" customHeight="1" x14ac:dyDescent="0.45">
      <c r="A290" s="99"/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101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</row>
    <row r="291" spans="1:27" ht="14.25" customHeight="1" x14ac:dyDescent="0.45">
      <c r="A291" s="99"/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  <c r="O291" s="99"/>
      <c r="P291" s="101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</row>
    <row r="292" spans="1:27" ht="14.25" customHeight="1" x14ac:dyDescent="0.45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  <c r="O292" s="99"/>
      <c r="P292" s="101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</row>
    <row r="293" spans="1:27" ht="14.25" customHeight="1" x14ac:dyDescent="0.45">
      <c r="A293" s="99"/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101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</row>
    <row r="294" spans="1:27" ht="14.25" customHeight="1" x14ac:dyDescent="0.45">
      <c r="A294" s="99"/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  <c r="O294" s="99"/>
      <c r="P294" s="101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</row>
    <row r="295" spans="1:27" ht="14.25" customHeight="1" x14ac:dyDescent="0.45">
      <c r="A295" s="99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101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</row>
    <row r="296" spans="1:27" ht="14.25" customHeight="1" x14ac:dyDescent="0.45">
      <c r="A296" s="99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  <c r="O296" s="99"/>
      <c r="P296" s="101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</row>
    <row r="297" spans="1:27" ht="14.25" customHeight="1" x14ac:dyDescent="0.45">
      <c r="A297" s="99"/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  <c r="O297" s="99"/>
      <c r="P297" s="101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</row>
    <row r="298" spans="1:27" ht="14.25" customHeight="1" x14ac:dyDescent="0.45">
      <c r="A298" s="99"/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  <c r="O298" s="99"/>
      <c r="P298" s="101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</row>
    <row r="299" spans="1:27" ht="14.25" customHeight="1" x14ac:dyDescent="0.45">
      <c r="A299" s="99"/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  <c r="O299" s="99"/>
      <c r="P299" s="101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</row>
    <row r="300" spans="1:27" ht="14.25" customHeight="1" x14ac:dyDescent="0.45">
      <c r="A300" s="99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101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</row>
    <row r="301" spans="1:27" ht="14.25" customHeight="1" x14ac:dyDescent="0.45">
      <c r="A301" s="99"/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101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</row>
    <row r="302" spans="1:27" ht="14.25" customHeight="1" x14ac:dyDescent="0.45">
      <c r="A302" s="99"/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101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</row>
    <row r="303" spans="1:27" ht="14.25" customHeight="1" x14ac:dyDescent="0.45">
      <c r="A303" s="99"/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101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</row>
    <row r="304" spans="1:27" ht="14.25" customHeight="1" x14ac:dyDescent="0.45">
      <c r="A304" s="99"/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101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</row>
    <row r="305" spans="1:27" ht="14.25" customHeight="1" x14ac:dyDescent="0.45">
      <c r="A305" s="99"/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  <c r="O305" s="99"/>
      <c r="P305" s="101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</row>
    <row r="306" spans="1:27" ht="14.25" customHeight="1" x14ac:dyDescent="0.45">
      <c r="A306" s="99"/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  <c r="O306" s="99"/>
      <c r="P306" s="101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</row>
    <row r="307" spans="1:27" ht="14.25" customHeight="1" x14ac:dyDescent="0.45">
      <c r="A307" s="99"/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101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</row>
    <row r="308" spans="1:27" ht="14.25" customHeight="1" x14ac:dyDescent="0.45">
      <c r="A308" s="99"/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101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</row>
    <row r="309" spans="1:27" ht="14.25" customHeight="1" x14ac:dyDescent="0.45">
      <c r="A309" s="99"/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  <c r="O309" s="99"/>
      <c r="P309" s="101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</row>
    <row r="310" spans="1:27" ht="14.25" customHeight="1" x14ac:dyDescent="0.45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101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</row>
    <row r="311" spans="1:27" ht="14.25" customHeight="1" x14ac:dyDescent="0.45">
      <c r="A311" s="99"/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  <c r="O311" s="99"/>
      <c r="P311" s="101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</row>
    <row r="312" spans="1:27" ht="14.25" customHeight="1" x14ac:dyDescent="0.45">
      <c r="A312" s="99"/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  <c r="O312" s="99"/>
      <c r="P312" s="101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</row>
    <row r="313" spans="1:27" ht="14.25" customHeight="1" x14ac:dyDescent="0.45">
      <c r="A313" s="99"/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  <c r="O313" s="99"/>
      <c r="P313" s="101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</row>
    <row r="314" spans="1:27" ht="14.25" customHeight="1" x14ac:dyDescent="0.45">
      <c r="A314" s="99"/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101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</row>
    <row r="315" spans="1:27" ht="14.25" customHeight="1" x14ac:dyDescent="0.45">
      <c r="A315" s="99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101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</row>
    <row r="316" spans="1:27" ht="14.25" customHeight="1" x14ac:dyDescent="0.45">
      <c r="A316" s="99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101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</row>
    <row r="317" spans="1:27" ht="14.25" customHeight="1" x14ac:dyDescent="0.45">
      <c r="A317" s="99"/>
      <c r="B317" s="99"/>
      <c r="C317" s="99"/>
      <c r="D317" s="99"/>
      <c r="E317" s="99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101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</row>
    <row r="318" spans="1:27" ht="14.25" customHeight="1" x14ac:dyDescent="0.45">
      <c r="A318" s="99"/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101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</row>
    <row r="319" spans="1:27" ht="14.25" customHeight="1" x14ac:dyDescent="0.45">
      <c r="A319" s="99"/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101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</row>
    <row r="320" spans="1:27" ht="14.25" customHeight="1" x14ac:dyDescent="0.45">
      <c r="A320" s="99"/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101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</row>
    <row r="321" spans="1:27" ht="14.25" customHeight="1" x14ac:dyDescent="0.45">
      <c r="A321" s="99"/>
      <c r="B321" s="99"/>
      <c r="C321" s="99"/>
      <c r="D321" s="99"/>
      <c r="E321" s="99"/>
      <c r="F321" s="99"/>
      <c r="G321" s="99"/>
      <c r="H321" s="99"/>
      <c r="I321" s="99"/>
      <c r="J321" s="99"/>
      <c r="K321" s="99"/>
      <c r="L321" s="99"/>
      <c r="M321" s="99"/>
      <c r="N321" s="99"/>
      <c r="O321" s="99"/>
      <c r="P321" s="101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</row>
    <row r="322" spans="1:27" ht="14.25" customHeight="1" x14ac:dyDescent="0.45">
      <c r="A322" s="99"/>
      <c r="B322" s="99"/>
      <c r="C322" s="99"/>
      <c r="D322" s="99"/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101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</row>
    <row r="323" spans="1:27" ht="14.25" customHeight="1" x14ac:dyDescent="0.45">
      <c r="A323" s="99"/>
      <c r="B323" s="99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101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</row>
    <row r="324" spans="1:27" ht="14.25" customHeight="1" x14ac:dyDescent="0.45">
      <c r="A324" s="99"/>
      <c r="B324" s="99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  <c r="N324" s="99"/>
      <c r="O324" s="99"/>
      <c r="P324" s="101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</row>
    <row r="325" spans="1:27" ht="14.25" customHeight="1" x14ac:dyDescent="0.45">
      <c r="A325" s="99"/>
      <c r="B325" s="99"/>
      <c r="C325" s="99"/>
      <c r="D325" s="99"/>
      <c r="E325" s="99"/>
      <c r="F325" s="99"/>
      <c r="G325" s="99"/>
      <c r="H325" s="99"/>
      <c r="I325" s="99"/>
      <c r="J325" s="99"/>
      <c r="K325" s="99"/>
      <c r="L325" s="99"/>
      <c r="M325" s="99"/>
      <c r="N325" s="99"/>
      <c r="O325" s="99"/>
      <c r="P325" s="101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</row>
    <row r="326" spans="1:27" ht="14.25" customHeight="1" x14ac:dyDescent="0.45">
      <c r="A326" s="99"/>
      <c r="B326" s="99"/>
      <c r="C326" s="99"/>
      <c r="D326" s="99"/>
      <c r="E326" s="99"/>
      <c r="F326" s="99"/>
      <c r="G326" s="99"/>
      <c r="H326" s="99"/>
      <c r="I326" s="99"/>
      <c r="J326" s="99"/>
      <c r="K326" s="99"/>
      <c r="L326" s="99"/>
      <c r="M326" s="99"/>
      <c r="N326" s="99"/>
      <c r="O326" s="99"/>
      <c r="P326" s="101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</row>
    <row r="327" spans="1:27" ht="14.25" customHeight="1" x14ac:dyDescent="0.45">
      <c r="A327" s="99"/>
      <c r="B327" s="99"/>
      <c r="C327" s="99"/>
      <c r="D327" s="99"/>
      <c r="E327" s="99"/>
      <c r="F327" s="99"/>
      <c r="G327" s="99"/>
      <c r="H327" s="99"/>
      <c r="I327" s="99"/>
      <c r="J327" s="99"/>
      <c r="K327" s="99"/>
      <c r="L327" s="99"/>
      <c r="M327" s="99"/>
      <c r="N327" s="99"/>
      <c r="O327" s="99"/>
      <c r="P327" s="101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</row>
    <row r="328" spans="1:27" ht="14.25" customHeight="1" x14ac:dyDescent="0.45">
      <c r="A328" s="99"/>
      <c r="B328" s="99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  <c r="N328" s="99"/>
      <c r="O328" s="99"/>
      <c r="P328" s="101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</row>
    <row r="329" spans="1:27" ht="14.25" customHeight="1" x14ac:dyDescent="0.45">
      <c r="A329" s="99"/>
      <c r="B329" s="99"/>
      <c r="C329" s="99"/>
      <c r="D329" s="99"/>
      <c r="E329" s="99"/>
      <c r="F329" s="99"/>
      <c r="G329" s="99"/>
      <c r="H329" s="99"/>
      <c r="I329" s="99"/>
      <c r="J329" s="99"/>
      <c r="K329" s="99"/>
      <c r="L329" s="99"/>
      <c r="M329" s="99"/>
      <c r="N329" s="99"/>
      <c r="O329" s="99"/>
      <c r="P329" s="101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</row>
    <row r="330" spans="1:27" ht="14.25" customHeight="1" x14ac:dyDescent="0.45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  <c r="N330" s="99"/>
      <c r="O330" s="99"/>
      <c r="P330" s="101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</row>
    <row r="331" spans="1:27" ht="14.25" customHeight="1" x14ac:dyDescent="0.45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  <c r="N331" s="99"/>
      <c r="O331" s="99"/>
      <c r="P331" s="101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</row>
    <row r="332" spans="1:27" ht="14.25" customHeight="1" x14ac:dyDescent="0.45">
      <c r="A332" s="99"/>
      <c r="B332" s="99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  <c r="N332" s="99"/>
      <c r="O332" s="99"/>
      <c r="P332" s="101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</row>
    <row r="333" spans="1:27" ht="14.25" customHeight="1" x14ac:dyDescent="0.45">
      <c r="A333" s="99"/>
      <c r="B333" s="99"/>
      <c r="C333" s="99"/>
      <c r="D333" s="99"/>
      <c r="E333" s="99"/>
      <c r="F333" s="99"/>
      <c r="G333" s="99"/>
      <c r="H333" s="99"/>
      <c r="I333" s="99"/>
      <c r="J333" s="99"/>
      <c r="K333" s="99"/>
      <c r="L333" s="99"/>
      <c r="M333" s="99"/>
      <c r="N333" s="99"/>
      <c r="O333" s="99"/>
      <c r="P333" s="101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</row>
    <row r="334" spans="1:27" ht="14.25" customHeight="1" x14ac:dyDescent="0.45">
      <c r="A334" s="99"/>
      <c r="B334" s="99"/>
      <c r="C334" s="99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101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</row>
    <row r="335" spans="1:27" ht="14.25" customHeight="1" x14ac:dyDescent="0.45">
      <c r="A335" s="99"/>
      <c r="B335" s="99"/>
      <c r="C335" s="99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101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</row>
    <row r="336" spans="1:27" ht="14.25" customHeight="1" x14ac:dyDescent="0.45">
      <c r="A336" s="99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  <c r="N336" s="99"/>
      <c r="O336" s="99"/>
      <c r="P336" s="101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</row>
    <row r="337" spans="1:27" ht="14.25" customHeight="1" x14ac:dyDescent="0.45">
      <c r="A337" s="99"/>
      <c r="B337" s="99"/>
      <c r="C337" s="99"/>
      <c r="D337" s="99"/>
      <c r="E337" s="99"/>
      <c r="F337" s="99"/>
      <c r="G337" s="99"/>
      <c r="H337" s="99"/>
      <c r="I337" s="99"/>
      <c r="J337" s="99"/>
      <c r="K337" s="99"/>
      <c r="L337" s="99"/>
      <c r="M337" s="99"/>
      <c r="N337" s="99"/>
      <c r="O337" s="99"/>
      <c r="P337" s="101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</row>
    <row r="338" spans="1:27" ht="14.25" customHeight="1" x14ac:dyDescent="0.45">
      <c r="A338" s="99"/>
      <c r="B338" s="99"/>
      <c r="C338" s="99"/>
      <c r="D338" s="99"/>
      <c r="E338" s="99"/>
      <c r="F338" s="99"/>
      <c r="G338" s="99"/>
      <c r="H338" s="99"/>
      <c r="I338" s="99"/>
      <c r="J338" s="99"/>
      <c r="K338" s="99"/>
      <c r="L338" s="99"/>
      <c r="M338" s="99"/>
      <c r="N338" s="99"/>
      <c r="O338" s="99"/>
      <c r="P338" s="101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</row>
    <row r="339" spans="1:27" ht="14.25" customHeight="1" x14ac:dyDescent="0.45">
      <c r="A339" s="99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  <c r="N339" s="99"/>
      <c r="O339" s="99"/>
      <c r="P339" s="101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</row>
    <row r="340" spans="1:27" ht="14.25" customHeight="1" x14ac:dyDescent="0.45">
      <c r="A340" s="99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  <c r="N340" s="99"/>
      <c r="O340" s="99"/>
      <c r="P340" s="101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</row>
    <row r="341" spans="1:27" ht="14.25" customHeight="1" x14ac:dyDescent="0.45">
      <c r="A341" s="99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99"/>
      <c r="O341" s="99"/>
      <c r="P341" s="101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</row>
    <row r="342" spans="1:27" ht="14.25" customHeight="1" x14ac:dyDescent="0.45">
      <c r="A342" s="99"/>
      <c r="B342" s="99"/>
      <c r="C342" s="99"/>
      <c r="D342" s="99"/>
      <c r="E342" s="99"/>
      <c r="F342" s="99"/>
      <c r="G342" s="99"/>
      <c r="H342" s="99"/>
      <c r="I342" s="99"/>
      <c r="J342" s="99"/>
      <c r="K342" s="99"/>
      <c r="L342" s="99"/>
      <c r="M342" s="99"/>
      <c r="N342" s="99"/>
      <c r="O342" s="99"/>
      <c r="P342" s="101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</row>
    <row r="343" spans="1:27" ht="14.25" customHeight="1" x14ac:dyDescent="0.45">
      <c r="A343" s="99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  <c r="N343" s="99"/>
      <c r="O343" s="99"/>
      <c r="P343" s="101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</row>
    <row r="344" spans="1:27" ht="14.25" customHeight="1" x14ac:dyDescent="0.45">
      <c r="A344" s="99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101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</row>
    <row r="345" spans="1:27" ht="14.25" customHeight="1" x14ac:dyDescent="0.45">
      <c r="A345" s="99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99"/>
      <c r="M345" s="99"/>
      <c r="N345" s="99"/>
      <c r="O345" s="99"/>
      <c r="P345" s="101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</row>
    <row r="346" spans="1:27" ht="14.25" customHeight="1" x14ac:dyDescent="0.45">
      <c r="A346" s="99"/>
      <c r="B346" s="99"/>
      <c r="C346" s="99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101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</row>
    <row r="347" spans="1:27" ht="14.25" customHeight="1" x14ac:dyDescent="0.45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101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</row>
    <row r="348" spans="1:27" ht="14.25" customHeight="1" x14ac:dyDescent="0.45">
      <c r="A348" s="99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  <c r="N348" s="99"/>
      <c r="O348" s="99"/>
      <c r="P348" s="101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</row>
    <row r="349" spans="1:27" ht="14.25" customHeight="1" x14ac:dyDescent="0.45">
      <c r="A349" s="99"/>
      <c r="B349" s="99"/>
      <c r="C349" s="99"/>
      <c r="D349" s="99"/>
      <c r="E349" s="99"/>
      <c r="F349" s="99"/>
      <c r="G349" s="99"/>
      <c r="H349" s="99"/>
      <c r="I349" s="99"/>
      <c r="J349" s="99"/>
      <c r="K349" s="99"/>
      <c r="L349" s="99"/>
      <c r="M349" s="99"/>
      <c r="N349" s="99"/>
      <c r="O349" s="99"/>
      <c r="P349" s="101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</row>
    <row r="350" spans="1:27" ht="14.25" customHeight="1" x14ac:dyDescent="0.45">
      <c r="A350" s="99"/>
      <c r="B350" s="99"/>
      <c r="C350" s="99"/>
      <c r="D350" s="99"/>
      <c r="E350" s="99"/>
      <c r="F350" s="99"/>
      <c r="G350" s="99"/>
      <c r="H350" s="99"/>
      <c r="I350" s="99"/>
      <c r="J350" s="99"/>
      <c r="K350" s="99"/>
      <c r="L350" s="99"/>
      <c r="M350" s="99"/>
      <c r="N350" s="99"/>
      <c r="O350" s="99"/>
      <c r="P350" s="101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</row>
    <row r="351" spans="1:27" ht="14.25" customHeight="1" x14ac:dyDescent="0.45">
      <c r="A351" s="99"/>
      <c r="B351" s="99"/>
      <c r="C351" s="99"/>
      <c r="D351" s="99"/>
      <c r="E351" s="99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101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</row>
    <row r="352" spans="1:27" ht="14.25" customHeight="1" x14ac:dyDescent="0.45">
      <c r="A352" s="99"/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101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</row>
    <row r="353" spans="1:27" ht="14.25" customHeight="1" x14ac:dyDescent="0.45">
      <c r="A353" s="99"/>
      <c r="B353" s="99"/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101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</row>
    <row r="354" spans="1:27" ht="14.25" customHeight="1" x14ac:dyDescent="0.45">
      <c r="A354" s="99"/>
      <c r="B354" s="99"/>
      <c r="C354" s="99"/>
      <c r="D354" s="99"/>
      <c r="E354" s="99"/>
      <c r="F354" s="99"/>
      <c r="G354" s="99"/>
      <c r="H354" s="99"/>
      <c r="I354" s="99"/>
      <c r="J354" s="99"/>
      <c r="K354" s="99"/>
      <c r="L354" s="99"/>
      <c r="M354" s="99"/>
      <c r="N354" s="99"/>
      <c r="O354" s="99"/>
      <c r="P354" s="101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</row>
    <row r="355" spans="1:27" ht="14.25" customHeight="1" x14ac:dyDescent="0.45">
      <c r="A355" s="99"/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99"/>
      <c r="M355" s="99"/>
      <c r="N355" s="99"/>
      <c r="O355" s="99"/>
      <c r="P355" s="101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</row>
    <row r="356" spans="1:27" ht="14.25" customHeight="1" x14ac:dyDescent="0.45">
      <c r="A356" s="99"/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101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</row>
    <row r="357" spans="1:27" ht="14.25" customHeight="1" x14ac:dyDescent="0.45">
      <c r="A357" s="99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101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</row>
    <row r="358" spans="1:27" ht="14.25" customHeight="1" x14ac:dyDescent="0.45">
      <c r="A358" s="99"/>
      <c r="B358" s="99"/>
      <c r="C358" s="99"/>
      <c r="D358" s="99"/>
      <c r="E358" s="99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101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</row>
    <row r="359" spans="1:27" ht="14.25" customHeight="1" x14ac:dyDescent="0.45">
      <c r="A359" s="99"/>
      <c r="B359" s="99"/>
      <c r="C359" s="99"/>
      <c r="D359" s="99"/>
      <c r="E359" s="99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101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</row>
    <row r="360" spans="1:27" ht="14.25" customHeight="1" x14ac:dyDescent="0.45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101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</row>
    <row r="361" spans="1:27" ht="14.25" customHeight="1" x14ac:dyDescent="0.45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99"/>
      <c r="M361" s="99"/>
      <c r="N361" s="99"/>
      <c r="O361" s="99"/>
      <c r="P361" s="101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</row>
    <row r="362" spans="1:27" ht="14.25" customHeight="1" x14ac:dyDescent="0.45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101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</row>
    <row r="363" spans="1:27" ht="14.25" customHeight="1" x14ac:dyDescent="0.45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  <c r="N363" s="99"/>
      <c r="O363" s="99"/>
      <c r="P363" s="101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</row>
    <row r="364" spans="1:27" ht="14.25" customHeight="1" x14ac:dyDescent="0.45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  <c r="N364" s="99"/>
      <c r="O364" s="99"/>
      <c r="P364" s="101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</row>
    <row r="365" spans="1:27" ht="14.25" customHeight="1" x14ac:dyDescent="0.45">
      <c r="A365" s="99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  <c r="N365" s="99"/>
      <c r="O365" s="99"/>
      <c r="P365" s="101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</row>
    <row r="366" spans="1:27" ht="14.25" customHeight="1" x14ac:dyDescent="0.45">
      <c r="A366" s="99"/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101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</row>
    <row r="367" spans="1:27" ht="14.25" customHeight="1" x14ac:dyDescent="0.45">
      <c r="A367" s="99"/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101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</row>
    <row r="368" spans="1:27" ht="14.25" customHeight="1" x14ac:dyDescent="0.45">
      <c r="A368" s="99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  <c r="N368" s="99"/>
      <c r="O368" s="99"/>
      <c r="P368" s="101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</row>
    <row r="369" spans="1:27" ht="14.25" customHeight="1" x14ac:dyDescent="0.45">
      <c r="A369" s="99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  <c r="N369" s="99"/>
      <c r="O369" s="99"/>
      <c r="P369" s="101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</row>
    <row r="370" spans="1:27" ht="14.25" customHeight="1" x14ac:dyDescent="0.45">
      <c r="A370" s="99"/>
      <c r="B370" s="99"/>
      <c r="C370" s="99"/>
      <c r="D370" s="99"/>
      <c r="E370" s="99"/>
      <c r="F370" s="99"/>
      <c r="G370" s="99"/>
      <c r="H370" s="99"/>
      <c r="I370" s="99"/>
      <c r="J370" s="99"/>
      <c r="K370" s="99"/>
      <c r="L370" s="99"/>
      <c r="M370" s="99"/>
      <c r="N370" s="99"/>
      <c r="O370" s="99"/>
      <c r="P370" s="101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</row>
    <row r="371" spans="1:27" ht="14.25" customHeight="1" x14ac:dyDescent="0.45">
      <c r="A371" s="99"/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99"/>
      <c r="M371" s="99"/>
      <c r="N371" s="99"/>
      <c r="O371" s="99"/>
      <c r="P371" s="101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</row>
    <row r="372" spans="1:27" ht="14.25" customHeight="1" x14ac:dyDescent="0.45">
      <c r="A372" s="99"/>
      <c r="B372" s="99"/>
      <c r="C372" s="99"/>
      <c r="D372" s="99"/>
      <c r="E372" s="99"/>
      <c r="F372" s="99"/>
      <c r="G372" s="99"/>
      <c r="H372" s="99"/>
      <c r="I372" s="99"/>
      <c r="J372" s="99"/>
      <c r="K372" s="99"/>
      <c r="L372" s="99"/>
      <c r="M372" s="99"/>
      <c r="N372" s="99"/>
      <c r="O372" s="99"/>
      <c r="P372" s="101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</row>
    <row r="373" spans="1:27" ht="14.25" customHeight="1" x14ac:dyDescent="0.45">
      <c r="A373" s="99"/>
      <c r="B373" s="99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  <c r="N373" s="99"/>
      <c r="O373" s="99"/>
      <c r="P373" s="101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</row>
    <row r="374" spans="1:27" ht="14.25" customHeight="1" x14ac:dyDescent="0.45">
      <c r="A374" s="99"/>
      <c r="B374" s="99"/>
      <c r="C374" s="99"/>
      <c r="D374" s="99"/>
      <c r="E374" s="99"/>
      <c r="F374" s="99"/>
      <c r="G374" s="99"/>
      <c r="H374" s="99"/>
      <c r="I374" s="99"/>
      <c r="J374" s="99"/>
      <c r="K374" s="99"/>
      <c r="L374" s="99"/>
      <c r="M374" s="99"/>
      <c r="N374" s="99"/>
      <c r="O374" s="99"/>
      <c r="P374" s="101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</row>
    <row r="375" spans="1:27" ht="14.25" customHeight="1" x14ac:dyDescent="0.45">
      <c r="A375" s="99"/>
      <c r="B375" s="99"/>
      <c r="C375" s="99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101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</row>
    <row r="376" spans="1:27" ht="14.25" customHeight="1" x14ac:dyDescent="0.45">
      <c r="A376" s="99"/>
      <c r="B376" s="99"/>
      <c r="C376" s="99"/>
      <c r="D376" s="99"/>
      <c r="E376" s="99"/>
      <c r="F376" s="99"/>
      <c r="G376" s="99"/>
      <c r="H376" s="99"/>
      <c r="I376" s="99"/>
      <c r="J376" s="99"/>
      <c r="K376" s="99"/>
      <c r="L376" s="99"/>
      <c r="M376" s="99"/>
      <c r="N376" s="99"/>
      <c r="O376" s="99"/>
      <c r="P376" s="101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</row>
    <row r="377" spans="1:27" ht="14.25" customHeight="1" x14ac:dyDescent="0.45">
      <c r="A377" s="99"/>
      <c r="B377" s="99"/>
      <c r="C377" s="99"/>
      <c r="D377" s="99"/>
      <c r="E377" s="99"/>
      <c r="F377" s="99"/>
      <c r="G377" s="99"/>
      <c r="H377" s="99"/>
      <c r="I377" s="99"/>
      <c r="J377" s="99"/>
      <c r="K377" s="99"/>
      <c r="L377" s="99"/>
      <c r="M377" s="99"/>
      <c r="N377" s="99"/>
      <c r="O377" s="99"/>
      <c r="P377" s="101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</row>
    <row r="378" spans="1:27" ht="14.25" customHeight="1" x14ac:dyDescent="0.45">
      <c r="A378" s="99"/>
      <c r="B378" s="99"/>
      <c r="C378" s="99"/>
      <c r="D378" s="99"/>
      <c r="E378" s="99"/>
      <c r="F378" s="99"/>
      <c r="G378" s="99"/>
      <c r="H378" s="99"/>
      <c r="I378" s="99"/>
      <c r="J378" s="99"/>
      <c r="K378" s="99"/>
      <c r="L378" s="99"/>
      <c r="M378" s="99"/>
      <c r="N378" s="99"/>
      <c r="O378" s="99"/>
      <c r="P378" s="101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</row>
    <row r="379" spans="1:27" ht="14.25" customHeight="1" x14ac:dyDescent="0.45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9"/>
      <c r="M379" s="99"/>
      <c r="N379" s="99"/>
      <c r="O379" s="99"/>
      <c r="P379" s="101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</row>
    <row r="380" spans="1:27" ht="14.25" customHeight="1" x14ac:dyDescent="0.45">
      <c r="A380" s="99"/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101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</row>
    <row r="381" spans="1:27" ht="14.25" customHeight="1" x14ac:dyDescent="0.45">
      <c r="A381" s="99"/>
      <c r="B381" s="99"/>
      <c r="C381" s="99"/>
      <c r="D381" s="99"/>
      <c r="E381" s="99"/>
      <c r="F381" s="99"/>
      <c r="G381" s="99"/>
      <c r="H381" s="99"/>
      <c r="I381" s="99"/>
      <c r="J381" s="99"/>
      <c r="K381" s="99"/>
      <c r="L381" s="99"/>
      <c r="M381" s="99"/>
      <c r="N381" s="99"/>
      <c r="O381" s="99"/>
      <c r="P381" s="101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</row>
    <row r="382" spans="1:27" ht="14.25" customHeight="1" x14ac:dyDescent="0.45">
      <c r="A382" s="99"/>
      <c r="B382" s="99"/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101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</row>
    <row r="383" spans="1:27" ht="14.25" customHeight="1" x14ac:dyDescent="0.45">
      <c r="A383" s="99"/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101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</row>
    <row r="384" spans="1:27" ht="14.25" customHeight="1" x14ac:dyDescent="0.45">
      <c r="A384" s="99"/>
      <c r="B384" s="99"/>
      <c r="C384" s="99"/>
      <c r="D384" s="99"/>
      <c r="E384" s="99"/>
      <c r="F384" s="99"/>
      <c r="G384" s="99"/>
      <c r="H384" s="99"/>
      <c r="I384" s="99"/>
      <c r="J384" s="99"/>
      <c r="K384" s="99"/>
      <c r="L384" s="99"/>
      <c r="M384" s="99"/>
      <c r="N384" s="99"/>
      <c r="O384" s="99"/>
      <c r="P384" s="101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</row>
    <row r="385" spans="1:27" ht="14.25" customHeight="1" x14ac:dyDescent="0.45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101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</row>
    <row r="386" spans="1:27" ht="14.25" customHeight="1" x14ac:dyDescent="0.45">
      <c r="A386" s="99"/>
      <c r="B386" s="99"/>
      <c r="C386" s="99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9"/>
      <c r="O386" s="99"/>
      <c r="P386" s="101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</row>
    <row r="387" spans="1:27" ht="14.25" customHeight="1" x14ac:dyDescent="0.45">
      <c r="A387" s="99"/>
      <c r="B387" s="99"/>
      <c r="C387" s="99"/>
      <c r="D387" s="99"/>
      <c r="E387" s="99"/>
      <c r="F387" s="99"/>
      <c r="G387" s="99"/>
      <c r="H387" s="99"/>
      <c r="I387" s="99"/>
      <c r="J387" s="99"/>
      <c r="K387" s="99"/>
      <c r="L387" s="99"/>
      <c r="M387" s="99"/>
      <c r="N387" s="99"/>
      <c r="O387" s="99"/>
      <c r="P387" s="101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</row>
    <row r="388" spans="1:27" ht="14.25" customHeight="1" x14ac:dyDescent="0.45">
      <c r="A388" s="99"/>
      <c r="B388" s="99"/>
      <c r="C388" s="99"/>
      <c r="D388" s="99"/>
      <c r="E388" s="99"/>
      <c r="F388" s="99"/>
      <c r="G388" s="99"/>
      <c r="H388" s="99"/>
      <c r="I388" s="99"/>
      <c r="J388" s="99"/>
      <c r="K388" s="99"/>
      <c r="L388" s="99"/>
      <c r="M388" s="99"/>
      <c r="N388" s="99"/>
      <c r="O388" s="99"/>
      <c r="P388" s="101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</row>
    <row r="389" spans="1:27" ht="14.25" customHeight="1" x14ac:dyDescent="0.45">
      <c r="A389" s="99"/>
      <c r="B389" s="99"/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9"/>
      <c r="O389" s="99"/>
      <c r="P389" s="101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</row>
    <row r="390" spans="1:27" ht="14.25" customHeight="1" x14ac:dyDescent="0.45">
      <c r="A390" s="99"/>
      <c r="B390" s="99"/>
      <c r="C390" s="99"/>
      <c r="D390" s="99"/>
      <c r="E390" s="99"/>
      <c r="F390" s="99"/>
      <c r="G390" s="99"/>
      <c r="H390" s="99"/>
      <c r="I390" s="99"/>
      <c r="J390" s="99"/>
      <c r="K390" s="99"/>
      <c r="L390" s="99"/>
      <c r="M390" s="99"/>
      <c r="N390" s="99"/>
      <c r="O390" s="99"/>
      <c r="P390" s="101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</row>
    <row r="391" spans="1:27" ht="14.25" customHeight="1" x14ac:dyDescent="0.45">
      <c r="A391" s="99"/>
      <c r="B391" s="99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101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</row>
    <row r="392" spans="1:27" ht="14.25" customHeight="1" x14ac:dyDescent="0.45">
      <c r="A392" s="99"/>
      <c r="B392" s="99"/>
      <c r="C392" s="99"/>
      <c r="D392" s="99"/>
      <c r="E392" s="99"/>
      <c r="F392" s="99"/>
      <c r="G392" s="99"/>
      <c r="H392" s="99"/>
      <c r="I392" s="99"/>
      <c r="J392" s="99"/>
      <c r="K392" s="99"/>
      <c r="L392" s="99"/>
      <c r="M392" s="99"/>
      <c r="N392" s="99"/>
      <c r="O392" s="99"/>
      <c r="P392" s="101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</row>
    <row r="393" spans="1:27" ht="14.25" customHeight="1" x14ac:dyDescent="0.45">
      <c r="A393" s="99"/>
      <c r="B393" s="99"/>
      <c r="C393" s="99"/>
      <c r="D393" s="99"/>
      <c r="E393" s="99"/>
      <c r="F393" s="99"/>
      <c r="G393" s="99"/>
      <c r="H393" s="99"/>
      <c r="I393" s="99"/>
      <c r="J393" s="99"/>
      <c r="K393" s="99"/>
      <c r="L393" s="99"/>
      <c r="M393" s="99"/>
      <c r="N393" s="99"/>
      <c r="O393" s="99"/>
      <c r="P393" s="101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</row>
    <row r="394" spans="1:27" ht="14.25" customHeight="1" x14ac:dyDescent="0.45">
      <c r="A394" s="99"/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99"/>
      <c r="M394" s="99"/>
      <c r="N394" s="99"/>
      <c r="O394" s="99"/>
      <c r="P394" s="101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</row>
    <row r="395" spans="1:27" ht="14.25" customHeight="1" x14ac:dyDescent="0.45">
      <c r="A395" s="99"/>
      <c r="B395" s="99"/>
      <c r="C395" s="99"/>
      <c r="D395" s="99"/>
      <c r="E395" s="99"/>
      <c r="F395" s="99"/>
      <c r="G395" s="99"/>
      <c r="H395" s="99"/>
      <c r="I395" s="99"/>
      <c r="J395" s="99"/>
      <c r="K395" s="99"/>
      <c r="L395" s="99"/>
      <c r="M395" s="99"/>
      <c r="N395" s="99"/>
      <c r="O395" s="99"/>
      <c r="P395" s="101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</row>
    <row r="396" spans="1:27" ht="14.25" customHeight="1" x14ac:dyDescent="0.45">
      <c r="A396" s="99"/>
      <c r="B396" s="99"/>
      <c r="C396" s="99"/>
      <c r="D396" s="99"/>
      <c r="E396" s="99"/>
      <c r="F396" s="99"/>
      <c r="G396" s="99"/>
      <c r="H396" s="99"/>
      <c r="I396" s="99"/>
      <c r="J396" s="99"/>
      <c r="K396" s="99"/>
      <c r="L396" s="99"/>
      <c r="M396" s="99"/>
      <c r="N396" s="99"/>
      <c r="O396" s="99"/>
      <c r="P396" s="101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</row>
    <row r="397" spans="1:27" ht="14.25" customHeight="1" x14ac:dyDescent="0.45">
      <c r="A397" s="99"/>
      <c r="B397" s="99"/>
      <c r="C397" s="99"/>
      <c r="D397" s="99"/>
      <c r="E397" s="99"/>
      <c r="F397" s="99"/>
      <c r="G397" s="99"/>
      <c r="H397" s="99"/>
      <c r="I397" s="99"/>
      <c r="J397" s="99"/>
      <c r="K397" s="99"/>
      <c r="L397" s="99"/>
      <c r="M397" s="99"/>
      <c r="N397" s="99"/>
      <c r="O397" s="99"/>
      <c r="P397" s="101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</row>
    <row r="398" spans="1:27" ht="14.25" customHeight="1" x14ac:dyDescent="0.45">
      <c r="A398" s="99"/>
      <c r="B398" s="99"/>
      <c r="C398" s="99"/>
      <c r="D398" s="99"/>
      <c r="E398" s="99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101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</row>
    <row r="399" spans="1:27" ht="14.25" customHeight="1" x14ac:dyDescent="0.45">
      <c r="A399" s="99"/>
      <c r="B399" s="99"/>
      <c r="C399" s="99"/>
      <c r="D399" s="99"/>
      <c r="E399" s="99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101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</row>
    <row r="400" spans="1:27" ht="14.25" customHeight="1" x14ac:dyDescent="0.45">
      <c r="A400" s="99"/>
      <c r="B400" s="99"/>
      <c r="C400" s="99"/>
      <c r="D400" s="99"/>
      <c r="E400" s="99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101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</row>
    <row r="401" spans="1:27" ht="14.25" customHeight="1" x14ac:dyDescent="0.45">
      <c r="A401" s="99"/>
      <c r="B401" s="99"/>
      <c r="C401" s="99"/>
      <c r="D401" s="99"/>
      <c r="E401" s="99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101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</row>
    <row r="402" spans="1:27" ht="14.25" customHeight="1" x14ac:dyDescent="0.45">
      <c r="A402" s="99"/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101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</row>
    <row r="403" spans="1:27" ht="14.25" customHeight="1" x14ac:dyDescent="0.45">
      <c r="A403" s="99"/>
      <c r="B403" s="99"/>
      <c r="C403" s="99"/>
      <c r="D403" s="99"/>
      <c r="E403" s="99"/>
      <c r="F403" s="99"/>
      <c r="G403" s="99"/>
      <c r="H403" s="99"/>
      <c r="I403" s="99"/>
      <c r="J403" s="99"/>
      <c r="K403" s="99"/>
      <c r="L403" s="99"/>
      <c r="M403" s="99"/>
      <c r="N403" s="99"/>
      <c r="O403" s="99"/>
      <c r="P403" s="101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</row>
    <row r="404" spans="1:27" ht="14.25" customHeight="1" x14ac:dyDescent="0.45">
      <c r="A404" s="99"/>
      <c r="B404" s="99"/>
      <c r="C404" s="99"/>
      <c r="D404" s="99"/>
      <c r="E404" s="99"/>
      <c r="F404" s="99"/>
      <c r="G404" s="99"/>
      <c r="H404" s="99"/>
      <c r="I404" s="99"/>
      <c r="J404" s="99"/>
      <c r="K404" s="99"/>
      <c r="L404" s="99"/>
      <c r="M404" s="99"/>
      <c r="N404" s="99"/>
      <c r="O404" s="99"/>
      <c r="P404" s="101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</row>
    <row r="405" spans="1:27" ht="14.25" customHeight="1" x14ac:dyDescent="0.45">
      <c r="A405" s="99"/>
      <c r="B405" s="99"/>
      <c r="C405" s="99"/>
      <c r="D405" s="99"/>
      <c r="E405" s="99"/>
      <c r="F405" s="99"/>
      <c r="G405" s="99"/>
      <c r="H405" s="99"/>
      <c r="I405" s="99"/>
      <c r="J405" s="99"/>
      <c r="K405" s="99"/>
      <c r="L405" s="99"/>
      <c r="M405" s="99"/>
      <c r="N405" s="99"/>
      <c r="O405" s="99"/>
      <c r="P405" s="101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</row>
    <row r="406" spans="1:27" ht="14.25" customHeight="1" x14ac:dyDescent="0.45">
      <c r="A406" s="99"/>
      <c r="B406" s="99"/>
      <c r="C406" s="99"/>
      <c r="D406" s="99"/>
      <c r="E406" s="99"/>
      <c r="F406" s="99"/>
      <c r="G406" s="99"/>
      <c r="H406" s="99"/>
      <c r="I406" s="99"/>
      <c r="J406" s="99"/>
      <c r="K406" s="99"/>
      <c r="L406" s="99"/>
      <c r="M406" s="99"/>
      <c r="N406" s="99"/>
      <c r="O406" s="99"/>
      <c r="P406" s="101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</row>
    <row r="407" spans="1:27" ht="14.25" customHeight="1" x14ac:dyDescent="0.45">
      <c r="A407" s="99"/>
      <c r="B407" s="99"/>
      <c r="C407" s="99"/>
      <c r="D407" s="99"/>
      <c r="E407" s="99"/>
      <c r="F407" s="99"/>
      <c r="G407" s="99"/>
      <c r="H407" s="99"/>
      <c r="I407" s="99"/>
      <c r="J407" s="99"/>
      <c r="K407" s="99"/>
      <c r="L407" s="99"/>
      <c r="M407" s="99"/>
      <c r="N407" s="99"/>
      <c r="O407" s="99"/>
      <c r="P407" s="101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</row>
    <row r="408" spans="1:27" ht="14.25" customHeight="1" x14ac:dyDescent="0.45">
      <c r="A408" s="99"/>
      <c r="B408" s="99"/>
      <c r="C408" s="99"/>
      <c r="D408" s="99"/>
      <c r="E408" s="99"/>
      <c r="F408" s="99"/>
      <c r="G408" s="99"/>
      <c r="H408" s="99"/>
      <c r="I408" s="99"/>
      <c r="J408" s="99"/>
      <c r="K408" s="99"/>
      <c r="L408" s="99"/>
      <c r="M408" s="99"/>
      <c r="N408" s="99"/>
      <c r="O408" s="99"/>
      <c r="P408" s="101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</row>
    <row r="409" spans="1:27" ht="14.25" customHeight="1" x14ac:dyDescent="0.45">
      <c r="A409" s="99"/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101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</row>
    <row r="410" spans="1:27" ht="14.25" customHeight="1" x14ac:dyDescent="0.45">
      <c r="A410" s="99"/>
      <c r="B410" s="99"/>
      <c r="C410" s="99"/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101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</row>
    <row r="411" spans="1:27" ht="14.25" customHeight="1" x14ac:dyDescent="0.45">
      <c r="A411" s="99"/>
      <c r="B411" s="99"/>
      <c r="C411" s="99"/>
      <c r="D411" s="99"/>
      <c r="E411" s="99"/>
      <c r="F411" s="99"/>
      <c r="G411" s="99"/>
      <c r="H411" s="99"/>
      <c r="I411" s="99"/>
      <c r="J411" s="99"/>
      <c r="K411" s="99"/>
      <c r="L411" s="99"/>
      <c r="M411" s="99"/>
      <c r="N411" s="99"/>
      <c r="O411" s="99"/>
      <c r="P411" s="101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</row>
    <row r="412" spans="1:27" ht="14.25" customHeight="1" x14ac:dyDescent="0.45">
      <c r="A412" s="99"/>
      <c r="B412" s="99"/>
      <c r="C412" s="99"/>
      <c r="D412" s="99"/>
      <c r="E412" s="99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101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</row>
    <row r="413" spans="1:27" ht="14.25" customHeight="1" x14ac:dyDescent="0.45">
      <c r="A413" s="99"/>
      <c r="B413" s="99"/>
      <c r="C413" s="99"/>
      <c r="D413" s="99"/>
      <c r="E413" s="99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101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</row>
    <row r="414" spans="1:27" ht="14.25" customHeight="1" x14ac:dyDescent="0.45">
      <c r="A414" s="99"/>
      <c r="B414" s="99"/>
      <c r="C414" s="99"/>
      <c r="D414" s="99"/>
      <c r="E414" s="99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101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</row>
    <row r="415" spans="1:27" ht="14.25" customHeight="1" x14ac:dyDescent="0.45">
      <c r="A415" s="99"/>
      <c r="B415" s="99"/>
      <c r="C415" s="99"/>
      <c r="D415" s="99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101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</row>
    <row r="416" spans="1:27" ht="14.25" customHeight="1" x14ac:dyDescent="0.45">
      <c r="A416" s="99"/>
      <c r="B416" s="99"/>
      <c r="C416" s="99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101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</row>
    <row r="417" spans="1:27" ht="14.25" customHeight="1" x14ac:dyDescent="0.45">
      <c r="A417" s="99"/>
      <c r="B417" s="99"/>
      <c r="C417" s="99"/>
      <c r="D417" s="99"/>
      <c r="E417" s="99"/>
      <c r="F417" s="99"/>
      <c r="G417" s="99"/>
      <c r="H417" s="99"/>
      <c r="I417" s="99"/>
      <c r="J417" s="99"/>
      <c r="K417" s="99"/>
      <c r="L417" s="99"/>
      <c r="M417" s="99"/>
      <c r="N417" s="99"/>
      <c r="O417" s="99"/>
      <c r="P417" s="101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</row>
    <row r="418" spans="1:27" ht="14.25" customHeight="1" x14ac:dyDescent="0.45">
      <c r="A418" s="99"/>
      <c r="B418" s="99"/>
      <c r="C418" s="99"/>
      <c r="D418" s="99"/>
      <c r="E418" s="99"/>
      <c r="F418" s="99"/>
      <c r="G418" s="99"/>
      <c r="H418" s="99"/>
      <c r="I418" s="99"/>
      <c r="J418" s="99"/>
      <c r="K418" s="99"/>
      <c r="L418" s="99"/>
      <c r="M418" s="99"/>
      <c r="N418" s="99"/>
      <c r="O418" s="99"/>
      <c r="P418" s="101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</row>
    <row r="419" spans="1:27" ht="14.25" customHeight="1" x14ac:dyDescent="0.45">
      <c r="A419" s="99"/>
      <c r="B419" s="99"/>
      <c r="C419" s="99"/>
      <c r="D419" s="99"/>
      <c r="E419" s="99"/>
      <c r="F419" s="99"/>
      <c r="G419" s="99"/>
      <c r="H419" s="99"/>
      <c r="I419" s="99"/>
      <c r="J419" s="99"/>
      <c r="K419" s="99"/>
      <c r="L419" s="99"/>
      <c r="M419" s="99"/>
      <c r="N419" s="99"/>
      <c r="O419" s="99"/>
      <c r="P419" s="101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</row>
    <row r="420" spans="1:27" ht="14.25" customHeight="1" x14ac:dyDescent="0.45">
      <c r="A420" s="99"/>
      <c r="B420" s="99"/>
      <c r="C420" s="99"/>
      <c r="D420" s="99"/>
      <c r="E420" s="99"/>
      <c r="F420" s="99"/>
      <c r="G420" s="99"/>
      <c r="H420" s="99"/>
      <c r="I420" s="99"/>
      <c r="J420" s="99"/>
      <c r="K420" s="99"/>
      <c r="L420" s="99"/>
      <c r="M420" s="99"/>
      <c r="N420" s="99"/>
      <c r="O420" s="99"/>
      <c r="P420" s="101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</row>
    <row r="421" spans="1:27" ht="14.25" customHeight="1" x14ac:dyDescent="0.45">
      <c r="A421" s="99"/>
      <c r="B421" s="99"/>
      <c r="C421" s="99"/>
      <c r="D421" s="99"/>
      <c r="E421" s="99"/>
      <c r="F421" s="99"/>
      <c r="G421" s="99"/>
      <c r="H421" s="99"/>
      <c r="I421" s="99"/>
      <c r="J421" s="99"/>
      <c r="K421" s="99"/>
      <c r="L421" s="99"/>
      <c r="M421" s="99"/>
      <c r="N421" s="99"/>
      <c r="O421" s="99"/>
      <c r="P421" s="101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</row>
    <row r="422" spans="1:27" ht="14.25" customHeight="1" x14ac:dyDescent="0.45">
      <c r="A422" s="99"/>
      <c r="B422" s="99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101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</row>
    <row r="423" spans="1:27" ht="14.25" customHeight="1" x14ac:dyDescent="0.45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101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</row>
    <row r="424" spans="1:27" ht="14.25" customHeight="1" x14ac:dyDescent="0.45">
      <c r="A424" s="99"/>
      <c r="B424" s="99"/>
      <c r="C424" s="99"/>
      <c r="D424" s="99"/>
      <c r="E424" s="99"/>
      <c r="F424" s="99"/>
      <c r="G424" s="99"/>
      <c r="H424" s="99"/>
      <c r="I424" s="99"/>
      <c r="J424" s="99"/>
      <c r="K424" s="99"/>
      <c r="L424" s="99"/>
      <c r="M424" s="99"/>
      <c r="N424" s="99"/>
      <c r="O424" s="99"/>
      <c r="P424" s="101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</row>
    <row r="425" spans="1:27" ht="14.25" customHeight="1" x14ac:dyDescent="0.45">
      <c r="A425" s="99"/>
      <c r="B425" s="99"/>
      <c r="C425" s="99"/>
      <c r="D425" s="99"/>
      <c r="E425" s="99"/>
      <c r="F425" s="99"/>
      <c r="G425" s="99"/>
      <c r="H425" s="99"/>
      <c r="I425" s="99"/>
      <c r="J425" s="99"/>
      <c r="K425" s="99"/>
      <c r="L425" s="99"/>
      <c r="M425" s="99"/>
      <c r="N425" s="99"/>
      <c r="O425" s="99"/>
      <c r="P425" s="101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</row>
    <row r="426" spans="1:27" ht="14.25" customHeight="1" x14ac:dyDescent="0.45">
      <c r="A426" s="99"/>
      <c r="B426" s="99"/>
      <c r="C426" s="99"/>
      <c r="D426" s="99"/>
      <c r="E426" s="99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101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</row>
    <row r="427" spans="1:27" ht="14.25" customHeight="1" x14ac:dyDescent="0.45">
      <c r="A427" s="99"/>
      <c r="B427" s="99"/>
      <c r="C427" s="99"/>
      <c r="D427" s="99"/>
      <c r="E427" s="99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101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</row>
    <row r="428" spans="1:27" ht="14.25" customHeight="1" x14ac:dyDescent="0.45">
      <c r="A428" s="99"/>
      <c r="B428" s="99"/>
      <c r="C428" s="99"/>
      <c r="D428" s="99"/>
      <c r="E428" s="99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101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</row>
    <row r="429" spans="1:27" ht="14.25" customHeight="1" x14ac:dyDescent="0.45">
      <c r="A429" s="99"/>
      <c r="B429" s="99"/>
      <c r="C429" s="99"/>
      <c r="D429" s="99"/>
      <c r="E429" s="99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101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</row>
    <row r="430" spans="1:27" ht="14.25" customHeight="1" x14ac:dyDescent="0.45">
      <c r="A430" s="99"/>
      <c r="B430" s="99"/>
      <c r="C430" s="99"/>
      <c r="D430" s="99"/>
      <c r="E430" s="99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101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</row>
    <row r="431" spans="1:27" ht="14.25" customHeight="1" x14ac:dyDescent="0.45">
      <c r="A431" s="99"/>
      <c r="B431" s="99"/>
      <c r="C431" s="99"/>
      <c r="D431" s="99"/>
      <c r="E431" s="99"/>
      <c r="F431" s="99"/>
      <c r="G431" s="99"/>
      <c r="H431" s="99"/>
      <c r="I431" s="99"/>
      <c r="J431" s="99"/>
      <c r="K431" s="99"/>
      <c r="L431" s="99"/>
      <c r="M431" s="99"/>
      <c r="N431" s="99"/>
      <c r="O431" s="99"/>
      <c r="P431" s="101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</row>
    <row r="432" spans="1:27" ht="14.25" customHeight="1" x14ac:dyDescent="0.45">
      <c r="A432" s="99"/>
      <c r="B432" s="99"/>
      <c r="C432" s="99"/>
      <c r="D432" s="99"/>
      <c r="E432" s="99"/>
      <c r="F432" s="99"/>
      <c r="G432" s="99"/>
      <c r="H432" s="99"/>
      <c r="I432" s="99"/>
      <c r="J432" s="99"/>
      <c r="K432" s="99"/>
      <c r="L432" s="99"/>
      <c r="M432" s="99"/>
      <c r="N432" s="99"/>
      <c r="O432" s="99"/>
      <c r="P432" s="101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</row>
    <row r="433" spans="1:27" ht="14.25" customHeight="1" x14ac:dyDescent="0.45">
      <c r="A433" s="99"/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99"/>
      <c r="M433" s="99"/>
      <c r="N433" s="99"/>
      <c r="O433" s="99"/>
      <c r="P433" s="101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</row>
    <row r="434" spans="1:27" ht="14.25" customHeight="1" x14ac:dyDescent="0.45">
      <c r="A434" s="99"/>
      <c r="B434" s="99"/>
      <c r="C434" s="99"/>
      <c r="D434" s="99"/>
      <c r="E434" s="99"/>
      <c r="F434" s="99"/>
      <c r="G434" s="99"/>
      <c r="H434" s="99"/>
      <c r="I434" s="99"/>
      <c r="J434" s="99"/>
      <c r="K434" s="99"/>
      <c r="L434" s="99"/>
      <c r="M434" s="99"/>
      <c r="N434" s="99"/>
      <c r="O434" s="99"/>
      <c r="P434" s="101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</row>
    <row r="435" spans="1:27" ht="14.25" customHeight="1" x14ac:dyDescent="0.45">
      <c r="A435" s="99"/>
      <c r="B435" s="99"/>
      <c r="C435" s="99"/>
      <c r="D435" s="99"/>
      <c r="E435" s="99"/>
      <c r="F435" s="99"/>
      <c r="G435" s="99"/>
      <c r="H435" s="99"/>
      <c r="I435" s="99"/>
      <c r="J435" s="99"/>
      <c r="K435" s="99"/>
      <c r="L435" s="99"/>
      <c r="M435" s="99"/>
      <c r="N435" s="99"/>
      <c r="O435" s="99"/>
      <c r="P435" s="101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</row>
    <row r="436" spans="1:27" ht="14.25" customHeight="1" x14ac:dyDescent="0.45">
      <c r="A436" s="99"/>
      <c r="B436" s="99"/>
      <c r="C436" s="99"/>
      <c r="D436" s="99"/>
      <c r="E436" s="99"/>
      <c r="F436" s="99"/>
      <c r="G436" s="99"/>
      <c r="H436" s="99"/>
      <c r="I436" s="99"/>
      <c r="J436" s="99"/>
      <c r="K436" s="99"/>
      <c r="L436" s="99"/>
      <c r="M436" s="99"/>
      <c r="N436" s="99"/>
      <c r="O436" s="99"/>
      <c r="P436" s="101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</row>
    <row r="437" spans="1:27" ht="14.25" customHeight="1" x14ac:dyDescent="0.45">
      <c r="A437" s="99"/>
      <c r="B437" s="99"/>
      <c r="C437" s="99"/>
      <c r="D437" s="99"/>
      <c r="E437" s="99"/>
      <c r="F437" s="99"/>
      <c r="G437" s="99"/>
      <c r="H437" s="99"/>
      <c r="I437" s="99"/>
      <c r="J437" s="99"/>
      <c r="K437" s="99"/>
      <c r="L437" s="99"/>
      <c r="M437" s="99"/>
      <c r="N437" s="99"/>
      <c r="O437" s="99"/>
      <c r="P437" s="101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</row>
    <row r="438" spans="1:27" ht="14.25" customHeight="1" x14ac:dyDescent="0.45">
      <c r="A438" s="99"/>
      <c r="B438" s="99"/>
      <c r="C438" s="99"/>
      <c r="D438" s="99"/>
      <c r="E438" s="99"/>
      <c r="F438" s="99"/>
      <c r="G438" s="99"/>
      <c r="H438" s="99"/>
      <c r="I438" s="99"/>
      <c r="J438" s="99"/>
      <c r="K438" s="99"/>
      <c r="L438" s="99"/>
      <c r="M438" s="99"/>
      <c r="N438" s="99"/>
      <c r="O438" s="99"/>
      <c r="P438" s="101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</row>
    <row r="439" spans="1:27" ht="14.25" customHeight="1" x14ac:dyDescent="0.45">
      <c r="A439" s="99"/>
      <c r="B439" s="99"/>
      <c r="C439" s="99"/>
      <c r="D439" s="99"/>
      <c r="E439" s="99"/>
      <c r="F439" s="99"/>
      <c r="G439" s="99"/>
      <c r="H439" s="99"/>
      <c r="I439" s="99"/>
      <c r="J439" s="99"/>
      <c r="K439" s="99"/>
      <c r="L439" s="99"/>
      <c r="M439" s="99"/>
      <c r="N439" s="99"/>
      <c r="O439" s="99"/>
      <c r="P439" s="101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</row>
    <row r="440" spans="1:27" ht="14.25" customHeight="1" x14ac:dyDescent="0.45">
      <c r="A440" s="99"/>
      <c r="B440" s="99"/>
      <c r="C440" s="99"/>
      <c r="D440" s="99"/>
      <c r="E440" s="99"/>
      <c r="F440" s="99"/>
      <c r="G440" s="99"/>
      <c r="H440" s="99"/>
      <c r="I440" s="99"/>
      <c r="J440" s="99"/>
      <c r="K440" s="99"/>
      <c r="L440" s="99"/>
      <c r="M440" s="99"/>
      <c r="N440" s="99"/>
      <c r="O440" s="99"/>
      <c r="P440" s="101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</row>
    <row r="441" spans="1:27" ht="14.25" customHeight="1" x14ac:dyDescent="0.45">
      <c r="A441" s="99"/>
      <c r="B441" s="99"/>
      <c r="C441" s="99"/>
      <c r="D441" s="99"/>
      <c r="E441" s="99"/>
      <c r="F441" s="99"/>
      <c r="G441" s="99"/>
      <c r="H441" s="99"/>
      <c r="I441" s="99"/>
      <c r="J441" s="99"/>
      <c r="K441" s="99"/>
      <c r="L441" s="99"/>
      <c r="M441" s="99"/>
      <c r="N441" s="99"/>
      <c r="O441" s="99"/>
      <c r="P441" s="101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</row>
    <row r="442" spans="1:27" ht="14.25" customHeight="1" x14ac:dyDescent="0.45">
      <c r="A442" s="99"/>
      <c r="B442" s="99"/>
      <c r="C442" s="99"/>
      <c r="D442" s="99"/>
      <c r="E442" s="99"/>
      <c r="F442" s="99"/>
      <c r="G442" s="99"/>
      <c r="H442" s="99"/>
      <c r="I442" s="99"/>
      <c r="J442" s="99"/>
      <c r="K442" s="99"/>
      <c r="L442" s="99"/>
      <c r="M442" s="99"/>
      <c r="N442" s="99"/>
      <c r="O442" s="99"/>
      <c r="P442" s="101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</row>
    <row r="443" spans="1:27" ht="14.25" customHeight="1" x14ac:dyDescent="0.45">
      <c r="A443" s="99"/>
      <c r="B443" s="99"/>
      <c r="C443" s="99"/>
      <c r="D443" s="99"/>
      <c r="E443" s="99"/>
      <c r="F443" s="99"/>
      <c r="G443" s="99"/>
      <c r="H443" s="99"/>
      <c r="I443" s="99"/>
      <c r="J443" s="99"/>
      <c r="K443" s="99"/>
      <c r="L443" s="99"/>
      <c r="M443" s="99"/>
      <c r="N443" s="99"/>
      <c r="O443" s="99"/>
      <c r="P443" s="101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</row>
    <row r="444" spans="1:27" ht="14.25" customHeight="1" x14ac:dyDescent="0.45">
      <c r="A444" s="99"/>
      <c r="B444" s="99"/>
      <c r="C444" s="99"/>
      <c r="D444" s="99"/>
      <c r="E444" s="99"/>
      <c r="F444" s="99"/>
      <c r="G444" s="99"/>
      <c r="H444" s="99"/>
      <c r="I444" s="99"/>
      <c r="J444" s="99"/>
      <c r="K444" s="99"/>
      <c r="L444" s="99"/>
      <c r="M444" s="99"/>
      <c r="N444" s="99"/>
      <c r="O444" s="99"/>
      <c r="P444" s="101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</row>
    <row r="445" spans="1:27" ht="14.25" customHeight="1" x14ac:dyDescent="0.45">
      <c r="A445" s="99"/>
      <c r="B445" s="99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101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</row>
    <row r="446" spans="1:27" ht="14.25" customHeight="1" x14ac:dyDescent="0.45">
      <c r="A446" s="99"/>
      <c r="B446" s="99"/>
      <c r="C446" s="99"/>
      <c r="D446" s="99"/>
      <c r="E446" s="99"/>
      <c r="F446" s="99"/>
      <c r="G446" s="99"/>
      <c r="H446" s="99"/>
      <c r="I446" s="99"/>
      <c r="J446" s="99"/>
      <c r="K446" s="99"/>
      <c r="L446" s="99"/>
      <c r="M446" s="99"/>
      <c r="N446" s="99"/>
      <c r="O446" s="99"/>
      <c r="P446" s="101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</row>
    <row r="447" spans="1:27" ht="14.25" customHeight="1" x14ac:dyDescent="0.45">
      <c r="A447" s="99"/>
      <c r="B447" s="99"/>
      <c r="C447" s="99"/>
      <c r="D447" s="99"/>
      <c r="E447" s="99"/>
      <c r="F447" s="99"/>
      <c r="G447" s="99"/>
      <c r="H447" s="99"/>
      <c r="I447" s="99"/>
      <c r="J447" s="99"/>
      <c r="K447" s="99"/>
      <c r="L447" s="99"/>
      <c r="M447" s="99"/>
      <c r="N447" s="99"/>
      <c r="O447" s="99"/>
      <c r="P447" s="101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</row>
    <row r="448" spans="1:27" ht="14.25" customHeight="1" x14ac:dyDescent="0.45">
      <c r="A448" s="99"/>
      <c r="B448" s="99"/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101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</row>
    <row r="449" spans="1:27" ht="14.25" customHeight="1" x14ac:dyDescent="0.45">
      <c r="A449" s="99"/>
      <c r="B449" s="99"/>
      <c r="C449" s="99"/>
      <c r="D449" s="99"/>
      <c r="E449" s="99"/>
      <c r="F449" s="99"/>
      <c r="G449" s="99"/>
      <c r="H449" s="99"/>
      <c r="I449" s="99"/>
      <c r="J449" s="99"/>
      <c r="K449" s="99"/>
      <c r="L449" s="99"/>
      <c r="M449" s="99"/>
      <c r="N449" s="99"/>
      <c r="O449" s="99"/>
      <c r="P449" s="101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</row>
    <row r="450" spans="1:27" ht="14.25" customHeight="1" x14ac:dyDescent="0.45">
      <c r="A450" s="99"/>
      <c r="B450" s="99"/>
      <c r="C450" s="99"/>
      <c r="D450" s="99"/>
      <c r="E450" s="99"/>
      <c r="F450" s="99"/>
      <c r="G450" s="99"/>
      <c r="H450" s="99"/>
      <c r="I450" s="99"/>
      <c r="J450" s="99"/>
      <c r="K450" s="99"/>
      <c r="L450" s="99"/>
      <c r="M450" s="99"/>
      <c r="N450" s="99"/>
      <c r="O450" s="99"/>
      <c r="P450" s="101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</row>
    <row r="451" spans="1:27" ht="14.25" customHeight="1" x14ac:dyDescent="0.45">
      <c r="A451" s="99"/>
      <c r="B451" s="99"/>
      <c r="C451" s="99"/>
      <c r="D451" s="99"/>
      <c r="E451" s="99"/>
      <c r="F451" s="99"/>
      <c r="G451" s="99"/>
      <c r="H451" s="99"/>
      <c r="I451" s="99"/>
      <c r="J451" s="99"/>
      <c r="K451" s="99"/>
      <c r="L451" s="99"/>
      <c r="M451" s="99"/>
      <c r="N451" s="99"/>
      <c r="O451" s="99"/>
      <c r="P451" s="101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</row>
    <row r="452" spans="1:27" ht="14.25" customHeight="1" x14ac:dyDescent="0.45">
      <c r="A452" s="99"/>
      <c r="B452" s="99"/>
      <c r="C452" s="99"/>
      <c r="D452" s="99"/>
      <c r="E452" s="99"/>
      <c r="F452" s="99"/>
      <c r="G452" s="99"/>
      <c r="H452" s="99"/>
      <c r="I452" s="99"/>
      <c r="J452" s="99"/>
      <c r="K452" s="99"/>
      <c r="L452" s="99"/>
      <c r="M452" s="99"/>
      <c r="N452" s="99"/>
      <c r="O452" s="99"/>
      <c r="P452" s="101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</row>
    <row r="453" spans="1:27" ht="14.25" customHeight="1" x14ac:dyDescent="0.45">
      <c r="A453" s="99"/>
      <c r="B453" s="99"/>
      <c r="C453" s="99"/>
      <c r="D453" s="99"/>
      <c r="E453" s="99"/>
      <c r="F453" s="99"/>
      <c r="G453" s="99"/>
      <c r="H453" s="99"/>
      <c r="I453" s="99"/>
      <c r="J453" s="99"/>
      <c r="K453" s="99"/>
      <c r="L453" s="99"/>
      <c r="M453" s="99"/>
      <c r="N453" s="99"/>
      <c r="O453" s="99"/>
      <c r="P453" s="101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</row>
    <row r="454" spans="1:27" ht="14.25" customHeight="1" x14ac:dyDescent="0.45">
      <c r="A454" s="99"/>
      <c r="B454" s="99"/>
      <c r="C454" s="99"/>
      <c r="D454" s="99"/>
      <c r="E454" s="99"/>
      <c r="F454" s="99"/>
      <c r="G454" s="99"/>
      <c r="H454" s="99"/>
      <c r="I454" s="99"/>
      <c r="J454" s="99"/>
      <c r="K454" s="99"/>
      <c r="L454" s="99"/>
      <c r="M454" s="99"/>
      <c r="N454" s="99"/>
      <c r="O454" s="99"/>
      <c r="P454" s="101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</row>
    <row r="455" spans="1:27" ht="14.25" customHeight="1" x14ac:dyDescent="0.45">
      <c r="A455" s="99"/>
      <c r="B455" s="99"/>
      <c r="C455" s="99"/>
      <c r="D455" s="99"/>
      <c r="E455" s="99"/>
      <c r="F455" s="99"/>
      <c r="G455" s="99"/>
      <c r="H455" s="99"/>
      <c r="I455" s="99"/>
      <c r="J455" s="99"/>
      <c r="K455" s="99"/>
      <c r="L455" s="99"/>
      <c r="M455" s="99"/>
      <c r="N455" s="99"/>
      <c r="O455" s="99"/>
      <c r="P455" s="101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</row>
    <row r="456" spans="1:27" ht="14.25" customHeight="1" x14ac:dyDescent="0.45">
      <c r="A456" s="99"/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99"/>
      <c r="O456" s="99"/>
      <c r="P456" s="101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</row>
    <row r="457" spans="1:27" ht="14.25" customHeight="1" x14ac:dyDescent="0.45">
      <c r="A457" s="99"/>
      <c r="B457" s="99"/>
      <c r="C457" s="99"/>
      <c r="D457" s="99"/>
      <c r="E457" s="99"/>
      <c r="F457" s="99"/>
      <c r="G457" s="99"/>
      <c r="H457" s="99"/>
      <c r="I457" s="99"/>
      <c r="J457" s="99"/>
      <c r="K457" s="99"/>
      <c r="L457" s="99"/>
      <c r="M457" s="99"/>
      <c r="N457" s="99"/>
      <c r="O457" s="99"/>
      <c r="P457" s="101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</row>
    <row r="458" spans="1:27" ht="14.25" customHeight="1" x14ac:dyDescent="0.45">
      <c r="A458" s="99"/>
      <c r="B458" s="99"/>
      <c r="C458" s="99"/>
      <c r="D458" s="99"/>
      <c r="E458" s="99"/>
      <c r="F458" s="99"/>
      <c r="G458" s="99"/>
      <c r="H458" s="99"/>
      <c r="I458" s="99"/>
      <c r="J458" s="99"/>
      <c r="K458" s="99"/>
      <c r="L458" s="99"/>
      <c r="M458" s="99"/>
      <c r="N458" s="99"/>
      <c r="O458" s="99"/>
      <c r="P458" s="101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</row>
    <row r="459" spans="1:27" ht="14.25" customHeight="1" x14ac:dyDescent="0.45">
      <c r="A459" s="99"/>
      <c r="B459" s="99"/>
      <c r="C459" s="99"/>
      <c r="D459" s="99"/>
      <c r="E459" s="99"/>
      <c r="F459" s="99"/>
      <c r="G459" s="99"/>
      <c r="H459" s="99"/>
      <c r="I459" s="99"/>
      <c r="J459" s="99"/>
      <c r="K459" s="99"/>
      <c r="L459" s="99"/>
      <c r="M459" s="99"/>
      <c r="N459" s="99"/>
      <c r="O459" s="99"/>
      <c r="P459" s="101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</row>
    <row r="460" spans="1:27" ht="14.25" customHeight="1" x14ac:dyDescent="0.45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101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</row>
    <row r="461" spans="1:27" ht="14.25" customHeight="1" x14ac:dyDescent="0.45">
      <c r="A461" s="99"/>
      <c r="B461" s="99"/>
      <c r="C461" s="99"/>
      <c r="D461" s="99"/>
      <c r="E461" s="99"/>
      <c r="F461" s="99"/>
      <c r="G461" s="99"/>
      <c r="H461" s="99"/>
      <c r="I461" s="99"/>
      <c r="J461" s="99"/>
      <c r="K461" s="99"/>
      <c r="L461" s="99"/>
      <c r="M461" s="99"/>
      <c r="N461" s="99"/>
      <c r="O461" s="99"/>
      <c r="P461" s="101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</row>
    <row r="462" spans="1:27" ht="14.25" customHeight="1" x14ac:dyDescent="0.45">
      <c r="A462" s="99"/>
      <c r="B462" s="99"/>
      <c r="C462" s="99"/>
      <c r="D462" s="99"/>
      <c r="E462" s="99"/>
      <c r="F462" s="99"/>
      <c r="G462" s="99"/>
      <c r="H462" s="99"/>
      <c r="I462" s="99"/>
      <c r="J462" s="99"/>
      <c r="K462" s="99"/>
      <c r="L462" s="99"/>
      <c r="M462" s="99"/>
      <c r="N462" s="99"/>
      <c r="O462" s="99"/>
      <c r="P462" s="101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</row>
    <row r="463" spans="1:27" ht="14.25" customHeight="1" x14ac:dyDescent="0.45">
      <c r="A463" s="99"/>
      <c r="B463" s="99"/>
      <c r="C463" s="99"/>
      <c r="D463" s="99"/>
      <c r="E463" s="99"/>
      <c r="F463" s="99"/>
      <c r="G463" s="99"/>
      <c r="H463" s="99"/>
      <c r="I463" s="99"/>
      <c r="J463" s="99"/>
      <c r="K463" s="99"/>
      <c r="L463" s="99"/>
      <c r="M463" s="99"/>
      <c r="N463" s="99"/>
      <c r="O463" s="99"/>
      <c r="P463" s="101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</row>
    <row r="464" spans="1:27" ht="14.25" customHeight="1" x14ac:dyDescent="0.45">
      <c r="A464" s="99"/>
      <c r="B464" s="99"/>
      <c r="C464" s="99"/>
      <c r="D464" s="99"/>
      <c r="E464" s="99"/>
      <c r="F464" s="99"/>
      <c r="G464" s="99"/>
      <c r="H464" s="99"/>
      <c r="I464" s="99"/>
      <c r="J464" s="99"/>
      <c r="K464" s="99"/>
      <c r="L464" s="99"/>
      <c r="M464" s="99"/>
      <c r="N464" s="99"/>
      <c r="O464" s="99"/>
      <c r="P464" s="101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</row>
    <row r="465" spans="1:27" ht="14.25" customHeight="1" x14ac:dyDescent="0.45">
      <c r="A465" s="99"/>
      <c r="B465" s="99"/>
      <c r="C465" s="99"/>
      <c r="D465" s="99"/>
      <c r="E465" s="99"/>
      <c r="F465" s="99"/>
      <c r="G465" s="99"/>
      <c r="H465" s="99"/>
      <c r="I465" s="99"/>
      <c r="J465" s="99"/>
      <c r="K465" s="99"/>
      <c r="L465" s="99"/>
      <c r="M465" s="99"/>
      <c r="N465" s="99"/>
      <c r="O465" s="99"/>
      <c r="P465" s="101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</row>
    <row r="466" spans="1:27" ht="14.25" customHeight="1" x14ac:dyDescent="0.45">
      <c r="A466" s="99"/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101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</row>
    <row r="467" spans="1:27" ht="14.25" customHeight="1" x14ac:dyDescent="0.45">
      <c r="A467" s="99"/>
      <c r="B467" s="99"/>
      <c r="C467" s="99"/>
      <c r="D467" s="99"/>
      <c r="E467" s="99"/>
      <c r="F467" s="99"/>
      <c r="G467" s="99"/>
      <c r="H467" s="99"/>
      <c r="I467" s="99"/>
      <c r="J467" s="99"/>
      <c r="K467" s="99"/>
      <c r="L467" s="99"/>
      <c r="M467" s="99"/>
      <c r="N467" s="99"/>
      <c r="O467" s="99"/>
      <c r="P467" s="101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</row>
    <row r="468" spans="1:27" ht="14.25" customHeight="1" x14ac:dyDescent="0.45">
      <c r="A468" s="99"/>
      <c r="B468" s="99"/>
      <c r="C468" s="99"/>
      <c r="D468" s="99"/>
      <c r="E468" s="99"/>
      <c r="F468" s="99"/>
      <c r="G468" s="99"/>
      <c r="H468" s="99"/>
      <c r="I468" s="99"/>
      <c r="J468" s="99"/>
      <c r="K468" s="99"/>
      <c r="L468" s="99"/>
      <c r="M468" s="99"/>
      <c r="N468" s="99"/>
      <c r="O468" s="99"/>
      <c r="P468" s="101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</row>
    <row r="469" spans="1:27" ht="14.25" customHeight="1" x14ac:dyDescent="0.45">
      <c r="A469" s="99"/>
      <c r="B469" s="99"/>
      <c r="C469" s="99"/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101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</row>
    <row r="470" spans="1:27" ht="14.25" customHeight="1" x14ac:dyDescent="0.45">
      <c r="A470" s="99"/>
      <c r="B470" s="99"/>
      <c r="C470" s="99"/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101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</row>
    <row r="471" spans="1:27" ht="14.25" customHeight="1" x14ac:dyDescent="0.45">
      <c r="A471" s="99"/>
      <c r="B471" s="99"/>
      <c r="C471" s="99"/>
      <c r="D471" s="99"/>
      <c r="E471" s="99"/>
      <c r="F471" s="99"/>
      <c r="G471" s="99"/>
      <c r="H471" s="99"/>
      <c r="I471" s="99"/>
      <c r="J471" s="99"/>
      <c r="K471" s="99"/>
      <c r="L471" s="99"/>
      <c r="M471" s="99"/>
      <c r="N471" s="99"/>
      <c r="O471" s="99"/>
      <c r="P471" s="101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</row>
    <row r="472" spans="1:27" ht="14.25" customHeight="1" x14ac:dyDescent="0.45">
      <c r="A472" s="99"/>
      <c r="B472" s="99"/>
      <c r="C472" s="99"/>
      <c r="D472" s="99"/>
      <c r="E472" s="99"/>
      <c r="F472" s="99"/>
      <c r="G472" s="99"/>
      <c r="H472" s="99"/>
      <c r="I472" s="99"/>
      <c r="J472" s="99"/>
      <c r="K472" s="99"/>
      <c r="L472" s="99"/>
      <c r="M472" s="99"/>
      <c r="N472" s="99"/>
      <c r="O472" s="99"/>
      <c r="P472" s="101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</row>
    <row r="473" spans="1:27" ht="14.25" customHeight="1" x14ac:dyDescent="0.45">
      <c r="A473" s="99"/>
      <c r="B473" s="99"/>
      <c r="C473" s="99"/>
      <c r="D473" s="99"/>
      <c r="E473" s="99"/>
      <c r="F473" s="99"/>
      <c r="G473" s="99"/>
      <c r="H473" s="99"/>
      <c r="I473" s="99"/>
      <c r="J473" s="99"/>
      <c r="K473" s="99"/>
      <c r="L473" s="99"/>
      <c r="M473" s="99"/>
      <c r="N473" s="99"/>
      <c r="O473" s="99"/>
      <c r="P473" s="101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</row>
    <row r="474" spans="1:27" ht="14.25" customHeight="1" x14ac:dyDescent="0.45">
      <c r="A474" s="99"/>
      <c r="B474" s="99"/>
      <c r="C474" s="99"/>
      <c r="D474" s="99"/>
      <c r="E474" s="99"/>
      <c r="F474" s="99"/>
      <c r="G474" s="99"/>
      <c r="H474" s="99"/>
      <c r="I474" s="99"/>
      <c r="J474" s="99"/>
      <c r="K474" s="99"/>
      <c r="L474" s="99"/>
      <c r="M474" s="99"/>
      <c r="N474" s="99"/>
      <c r="O474" s="99"/>
      <c r="P474" s="101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</row>
    <row r="475" spans="1:27" ht="14.25" customHeight="1" x14ac:dyDescent="0.45">
      <c r="A475" s="99"/>
      <c r="B475" s="99"/>
      <c r="C475" s="99"/>
      <c r="D475" s="99"/>
      <c r="E475" s="99"/>
      <c r="F475" s="99"/>
      <c r="G475" s="99"/>
      <c r="H475" s="99"/>
      <c r="I475" s="99"/>
      <c r="J475" s="99"/>
      <c r="K475" s="99"/>
      <c r="L475" s="99"/>
      <c r="M475" s="99"/>
      <c r="N475" s="99"/>
      <c r="O475" s="99"/>
      <c r="P475" s="101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</row>
    <row r="476" spans="1:27" ht="14.25" customHeight="1" x14ac:dyDescent="0.45">
      <c r="A476" s="99"/>
      <c r="B476" s="99"/>
      <c r="C476" s="99"/>
      <c r="D476" s="99"/>
      <c r="E476" s="99"/>
      <c r="F476" s="99"/>
      <c r="G476" s="99"/>
      <c r="H476" s="99"/>
      <c r="I476" s="99"/>
      <c r="J476" s="99"/>
      <c r="K476" s="99"/>
      <c r="L476" s="99"/>
      <c r="M476" s="99"/>
      <c r="N476" s="99"/>
      <c r="O476" s="99"/>
      <c r="P476" s="101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</row>
    <row r="477" spans="1:27" ht="14.25" customHeight="1" x14ac:dyDescent="0.45">
      <c r="A477" s="99"/>
      <c r="B477" s="99"/>
      <c r="C477" s="99"/>
      <c r="D477" s="99"/>
      <c r="E477" s="99"/>
      <c r="F477" s="99"/>
      <c r="G477" s="99"/>
      <c r="H477" s="99"/>
      <c r="I477" s="99"/>
      <c r="J477" s="99"/>
      <c r="K477" s="99"/>
      <c r="L477" s="99"/>
      <c r="M477" s="99"/>
      <c r="N477" s="99"/>
      <c r="O477" s="99"/>
      <c r="P477" s="101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</row>
    <row r="478" spans="1:27" ht="14.25" customHeight="1" x14ac:dyDescent="0.45">
      <c r="A478" s="99"/>
      <c r="B478" s="99"/>
      <c r="C478" s="99"/>
      <c r="D478" s="99"/>
      <c r="E478" s="99"/>
      <c r="F478" s="99"/>
      <c r="G478" s="99"/>
      <c r="H478" s="99"/>
      <c r="I478" s="99"/>
      <c r="J478" s="99"/>
      <c r="K478" s="99"/>
      <c r="L478" s="99"/>
      <c r="M478" s="99"/>
      <c r="N478" s="99"/>
      <c r="O478" s="99"/>
      <c r="P478" s="101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</row>
    <row r="479" spans="1:27" ht="14.25" customHeight="1" x14ac:dyDescent="0.45">
      <c r="A479" s="99"/>
      <c r="B479" s="99"/>
      <c r="C479" s="99"/>
      <c r="D479" s="99"/>
      <c r="E479" s="99"/>
      <c r="F479" s="99"/>
      <c r="G479" s="99"/>
      <c r="H479" s="99"/>
      <c r="I479" s="99"/>
      <c r="J479" s="99"/>
      <c r="K479" s="99"/>
      <c r="L479" s="99"/>
      <c r="M479" s="99"/>
      <c r="N479" s="99"/>
      <c r="O479" s="99"/>
      <c r="P479" s="101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</row>
    <row r="480" spans="1:27" ht="14.25" customHeight="1" x14ac:dyDescent="0.45">
      <c r="A480" s="99"/>
      <c r="B480" s="99"/>
      <c r="C480" s="99"/>
      <c r="D480" s="99"/>
      <c r="E480" s="99"/>
      <c r="F480" s="99"/>
      <c r="G480" s="99"/>
      <c r="H480" s="99"/>
      <c r="I480" s="99"/>
      <c r="J480" s="99"/>
      <c r="K480" s="99"/>
      <c r="L480" s="99"/>
      <c r="M480" s="99"/>
      <c r="N480" s="99"/>
      <c r="O480" s="99"/>
      <c r="P480" s="101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</row>
    <row r="481" spans="1:27" ht="14.25" customHeight="1" x14ac:dyDescent="0.45">
      <c r="A481" s="99"/>
      <c r="B481" s="99"/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101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</row>
    <row r="482" spans="1:27" ht="14.25" customHeight="1" x14ac:dyDescent="0.45">
      <c r="A482" s="99"/>
      <c r="B482" s="99"/>
      <c r="C482" s="99"/>
      <c r="D482" s="99"/>
      <c r="E482" s="99"/>
      <c r="F482" s="99"/>
      <c r="G482" s="99"/>
      <c r="H482" s="99"/>
      <c r="I482" s="99"/>
      <c r="J482" s="99"/>
      <c r="K482" s="99"/>
      <c r="L482" s="99"/>
      <c r="M482" s="99"/>
      <c r="N482" s="99"/>
      <c r="O482" s="99"/>
      <c r="P482" s="101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</row>
    <row r="483" spans="1:27" ht="14.25" customHeight="1" x14ac:dyDescent="0.45">
      <c r="A483" s="99"/>
      <c r="B483" s="99"/>
      <c r="C483" s="99"/>
      <c r="D483" s="99"/>
      <c r="E483" s="99"/>
      <c r="F483" s="99"/>
      <c r="G483" s="99"/>
      <c r="H483" s="99"/>
      <c r="I483" s="99"/>
      <c r="J483" s="99"/>
      <c r="K483" s="99"/>
      <c r="L483" s="99"/>
      <c r="M483" s="99"/>
      <c r="N483" s="99"/>
      <c r="O483" s="99"/>
      <c r="P483" s="101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</row>
    <row r="484" spans="1:27" ht="14.25" customHeight="1" x14ac:dyDescent="0.45">
      <c r="A484" s="99"/>
      <c r="B484" s="99"/>
      <c r="C484" s="99"/>
      <c r="D484" s="99"/>
      <c r="E484" s="99"/>
      <c r="F484" s="99"/>
      <c r="G484" s="99"/>
      <c r="H484" s="99"/>
      <c r="I484" s="99"/>
      <c r="J484" s="99"/>
      <c r="K484" s="99"/>
      <c r="L484" s="99"/>
      <c r="M484" s="99"/>
      <c r="N484" s="99"/>
      <c r="O484" s="99"/>
      <c r="P484" s="101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</row>
    <row r="485" spans="1:27" ht="14.25" customHeight="1" x14ac:dyDescent="0.45">
      <c r="A485" s="99"/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101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</row>
    <row r="486" spans="1:27" ht="14.25" customHeight="1" x14ac:dyDescent="0.45">
      <c r="A486" s="99"/>
      <c r="B486" s="99"/>
      <c r="C486" s="99"/>
      <c r="D486" s="99"/>
      <c r="E486" s="99"/>
      <c r="F486" s="99"/>
      <c r="G486" s="99"/>
      <c r="H486" s="99"/>
      <c r="I486" s="99"/>
      <c r="J486" s="99"/>
      <c r="K486" s="99"/>
      <c r="L486" s="99"/>
      <c r="M486" s="99"/>
      <c r="N486" s="99"/>
      <c r="O486" s="99"/>
      <c r="P486" s="101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</row>
    <row r="487" spans="1:27" ht="14.25" customHeight="1" x14ac:dyDescent="0.45">
      <c r="A487" s="99"/>
      <c r="B487" s="99"/>
      <c r="C487" s="99"/>
      <c r="D487" s="99"/>
      <c r="E487" s="99"/>
      <c r="F487" s="99"/>
      <c r="G487" s="99"/>
      <c r="H487" s="99"/>
      <c r="I487" s="99"/>
      <c r="J487" s="99"/>
      <c r="K487" s="99"/>
      <c r="L487" s="99"/>
      <c r="M487" s="99"/>
      <c r="N487" s="99"/>
      <c r="O487" s="99"/>
      <c r="P487" s="101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</row>
    <row r="488" spans="1:27" ht="14.25" customHeight="1" x14ac:dyDescent="0.45">
      <c r="A488" s="99"/>
      <c r="B488" s="99"/>
      <c r="C488" s="99"/>
      <c r="D488" s="99"/>
      <c r="E488" s="99"/>
      <c r="F488" s="99"/>
      <c r="G488" s="99"/>
      <c r="H488" s="99"/>
      <c r="I488" s="99"/>
      <c r="J488" s="99"/>
      <c r="K488" s="99"/>
      <c r="L488" s="99"/>
      <c r="M488" s="99"/>
      <c r="N488" s="99"/>
      <c r="O488" s="99"/>
      <c r="P488" s="101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</row>
    <row r="489" spans="1:27" ht="14.25" customHeight="1" x14ac:dyDescent="0.45">
      <c r="A489" s="99"/>
      <c r="B489" s="99"/>
      <c r="C489" s="99"/>
      <c r="D489" s="99"/>
      <c r="E489" s="99"/>
      <c r="F489" s="99"/>
      <c r="G489" s="99"/>
      <c r="H489" s="99"/>
      <c r="I489" s="99"/>
      <c r="J489" s="99"/>
      <c r="K489" s="99"/>
      <c r="L489" s="99"/>
      <c r="M489" s="99"/>
      <c r="N489" s="99"/>
      <c r="O489" s="99"/>
      <c r="P489" s="101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</row>
    <row r="490" spans="1:27" ht="14.25" customHeight="1" x14ac:dyDescent="0.45">
      <c r="A490" s="99"/>
      <c r="B490" s="99"/>
      <c r="C490" s="99"/>
      <c r="D490" s="99"/>
      <c r="E490" s="99"/>
      <c r="F490" s="99"/>
      <c r="G490" s="99"/>
      <c r="H490" s="99"/>
      <c r="I490" s="99"/>
      <c r="J490" s="99"/>
      <c r="K490" s="99"/>
      <c r="L490" s="99"/>
      <c r="M490" s="99"/>
      <c r="N490" s="99"/>
      <c r="O490" s="99"/>
      <c r="P490" s="101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</row>
    <row r="491" spans="1:27" ht="14.25" customHeight="1" x14ac:dyDescent="0.45">
      <c r="A491" s="99"/>
      <c r="B491" s="99"/>
      <c r="C491" s="99"/>
      <c r="D491" s="99"/>
      <c r="E491" s="99"/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P491" s="101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</row>
    <row r="492" spans="1:27" ht="14.25" customHeight="1" x14ac:dyDescent="0.45">
      <c r="A492" s="99"/>
      <c r="B492" s="99"/>
      <c r="C492" s="99"/>
      <c r="D492" s="99"/>
      <c r="E492" s="99"/>
      <c r="F492" s="99"/>
      <c r="G492" s="99"/>
      <c r="H492" s="99"/>
      <c r="I492" s="99"/>
      <c r="J492" s="99"/>
      <c r="K492" s="99"/>
      <c r="L492" s="99"/>
      <c r="M492" s="99"/>
      <c r="N492" s="99"/>
      <c r="O492" s="99"/>
      <c r="P492" s="101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</row>
    <row r="493" spans="1:27" ht="14.25" customHeight="1" x14ac:dyDescent="0.45">
      <c r="A493" s="99"/>
      <c r="B493" s="99"/>
      <c r="C493" s="99"/>
      <c r="D493" s="99"/>
      <c r="E493" s="99"/>
      <c r="F493" s="99"/>
      <c r="G493" s="99"/>
      <c r="H493" s="99"/>
      <c r="I493" s="99"/>
      <c r="J493" s="99"/>
      <c r="K493" s="99"/>
      <c r="L493" s="99"/>
      <c r="M493" s="99"/>
      <c r="N493" s="99"/>
      <c r="O493" s="99"/>
      <c r="P493" s="101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</row>
    <row r="494" spans="1:27" ht="14.25" customHeight="1" x14ac:dyDescent="0.45">
      <c r="A494" s="99"/>
      <c r="B494" s="99"/>
      <c r="C494" s="99"/>
      <c r="D494" s="99"/>
      <c r="E494" s="99"/>
      <c r="F494" s="99"/>
      <c r="G494" s="99"/>
      <c r="H494" s="99"/>
      <c r="I494" s="99"/>
      <c r="J494" s="99"/>
      <c r="K494" s="99"/>
      <c r="L494" s="99"/>
      <c r="M494" s="99"/>
      <c r="N494" s="99"/>
      <c r="O494" s="99"/>
      <c r="P494" s="101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</row>
    <row r="495" spans="1:27" ht="14.25" customHeight="1" x14ac:dyDescent="0.45">
      <c r="A495" s="99"/>
      <c r="B495" s="99"/>
      <c r="C495" s="99"/>
      <c r="D495" s="99"/>
      <c r="E495" s="99"/>
      <c r="F495" s="99"/>
      <c r="G495" s="99"/>
      <c r="H495" s="99"/>
      <c r="I495" s="99"/>
      <c r="J495" s="99"/>
      <c r="K495" s="99"/>
      <c r="L495" s="99"/>
      <c r="M495" s="99"/>
      <c r="N495" s="99"/>
      <c r="O495" s="99"/>
      <c r="P495" s="101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</row>
    <row r="496" spans="1:27" ht="14.25" customHeight="1" x14ac:dyDescent="0.45">
      <c r="A496" s="99"/>
      <c r="B496" s="99"/>
      <c r="C496" s="99"/>
      <c r="D496" s="99"/>
      <c r="E496" s="99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101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</row>
    <row r="497" spans="1:27" ht="14.25" customHeight="1" x14ac:dyDescent="0.45">
      <c r="A497" s="99"/>
      <c r="B497" s="99"/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101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</row>
    <row r="498" spans="1:27" ht="14.25" customHeight="1" x14ac:dyDescent="0.45">
      <c r="A498" s="99"/>
      <c r="B498" s="99"/>
      <c r="C498" s="99"/>
      <c r="D498" s="99"/>
      <c r="E498" s="99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101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</row>
    <row r="499" spans="1:27" ht="14.25" customHeight="1" x14ac:dyDescent="0.45">
      <c r="A499" s="99"/>
      <c r="B499" s="99"/>
      <c r="C499" s="99"/>
      <c r="D499" s="99"/>
      <c r="E499" s="99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101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</row>
    <row r="500" spans="1:27" ht="14.25" customHeight="1" x14ac:dyDescent="0.45">
      <c r="A500" s="99"/>
      <c r="B500" s="99"/>
      <c r="C500" s="99"/>
      <c r="D500" s="99"/>
      <c r="E500" s="99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101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</row>
    <row r="501" spans="1:27" ht="14.25" customHeight="1" x14ac:dyDescent="0.45">
      <c r="A501" s="99"/>
      <c r="B501" s="99"/>
      <c r="C501" s="99"/>
      <c r="D501" s="99"/>
      <c r="E501" s="99"/>
      <c r="F501" s="99"/>
      <c r="G501" s="99"/>
      <c r="H501" s="99"/>
      <c r="I501" s="99"/>
      <c r="J501" s="99"/>
      <c r="K501" s="99"/>
      <c r="L501" s="99"/>
      <c r="M501" s="99"/>
      <c r="N501" s="99"/>
      <c r="O501" s="99"/>
      <c r="P501" s="101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</row>
    <row r="502" spans="1:27" ht="14.25" customHeight="1" x14ac:dyDescent="0.45">
      <c r="A502" s="99"/>
      <c r="B502" s="99"/>
      <c r="C502" s="99"/>
      <c r="D502" s="99"/>
      <c r="E502" s="99"/>
      <c r="F502" s="99"/>
      <c r="G502" s="99"/>
      <c r="H502" s="99"/>
      <c r="I502" s="99"/>
      <c r="J502" s="99"/>
      <c r="K502" s="99"/>
      <c r="L502" s="99"/>
      <c r="M502" s="99"/>
      <c r="N502" s="99"/>
      <c r="O502" s="99"/>
      <c r="P502" s="101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</row>
    <row r="503" spans="1:27" ht="14.25" customHeight="1" x14ac:dyDescent="0.45">
      <c r="A503" s="99"/>
      <c r="B503" s="99"/>
      <c r="C503" s="99"/>
      <c r="D503" s="99"/>
      <c r="E503" s="99"/>
      <c r="F503" s="99"/>
      <c r="G503" s="99"/>
      <c r="H503" s="99"/>
      <c r="I503" s="99"/>
      <c r="J503" s="99"/>
      <c r="K503" s="99"/>
      <c r="L503" s="99"/>
      <c r="M503" s="99"/>
      <c r="N503" s="99"/>
      <c r="O503" s="99"/>
      <c r="P503" s="101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</row>
    <row r="504" spans="1:27" ht="14.25" customHeight="1" x14ac:dyDescent="0.45">
      <c r="A504" s="99"/>
      <c r="B504" s="99"/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9"/>
      <c r="O504" s="99"/>
      <c r="P504" s="101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</row>
    <row r="505" spans="1:27" ht="14.25" customHeight="1" x14ac:dyDescent="0.45">
      <c r="A505" s="99"/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M505" s="99"/>
      <c r="N505" s="99"/>
      <c r="O505" s="99"/>
      <c r="P505" s="101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</row>
    <row r="506" spans="1:27" ht="14.25" customHeight="1" x14ac:dyDescent="0.45">
      <c r="A506" s="99"/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M506" s="99"/>
      <c r="N506" s="99"/>
      <c r="O506" s="99"/>
      <c r="P506" s="101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</row>
    <row r="507" spans="1:27" ht="14.25" customHeight="1" x14ac:dyDescent="0.45">
      <c r="A507" s="99"/>
      <c r="B507" s="99"/>
      <c r="C507" s="99"/>
      <c r="D507" s="99"/>
      <c r="E507" s="99"/>
      <c r="F507" s="99"/>
      <c r="G507" s="99"/>
      <c r="H507" s="99"/>
      <c r="I507" s="99"/>
      <c r="J507" s="99"/>
      <c r="K507" s="99"/>
      <c r="L507" s="99"/>
      <c r="M507" s="99"/>
      <c r="N507" s="99"/>
      <c r="O507" s="99"/>
      <c r="P507" s="101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</row>
    <row r="508" spans="1:27" ht="14.25" customHeight="1" x14ac:dyDescent="0.45">
      <c r="A508" s="99"/>
      <c r="B508" s="99"/>
      <c r="C508" s="99"/>
      <c r="D508" s="99"/>
      <c r="E508" s="99"/>
      <c r="F508" s="99"/>
      <c r="G508" s="99"/>
      <c r="H508" s="99"/>
      <c r="I508" s="99"/>
      <c r="J508" s="99"/>
      <c r="K508" s="99"/>
      <c r="L508" s="99"/>
      <c r="M508" s="99"/>
      <c r="N508" s="99"/>
      <c r="O508" s="99"/>
      <c r="P508" s="101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</row>
    <row r="509" spans="1:27" ht="14.25" customHeight="1" x14ac:dyDescent="0.45">
      <c r="A509" s="99"/>
      <c r="B509" s="99"/>
      <c r="C509" s="99"/>
      <c r="D509" s="99"/>
      <c r="E509" s="99"/>
      <c r="F509" s="99"/>
      <c r="G509" s="99"/>
      <c r="H509" s="99"/>
      <c r="I509" s="99"/>
      <c r="J509" s="99"/>
      <c r="K509" s="99"/>
      <c r="L509" s="99"/>
      <c r="M509" s="99"/>
      <c r="N509" s="99"/>
      <c r="O509" s="99"/>
      <c r="P509" s="101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</row>
    <row r="510" spans="1:27" ht="14.25" customHeight="1" x14ac:dyDescent="0.45">
      <c r="A510" s="99"/>
      <c r="B510" s="99"/>
      <c r="C510" s="99"/>
      <c r="D510" s="99"/>
      <c r="E510" s="99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101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</row>
    <row r="511" spans="1:27" ht="14.25" customHeight="1" x14ac:dyDescent="0.45">
      <c r="A511" s="99"/>
      <c r="B511" s="99"/>
      <c r="C511" s="99"/>
      <c r="D511" s="99"/>
      <c r="E511" s="99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101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</row>
    <row r="512" spans="1:27" ht="14.25" customHeight="1" x14ac:dyDescent="0.45">
      <c r="A512" s="99"/>
      <c r="B512" s="99"/>
      <c r="C512" s="99"/>
      <c r="D512" s="99"/>
      <c r="E512" s="99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101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</row>
    <row r="513" spans="1:27" ht="14.25" customHeight="1" x14ac:dyDescent="0.45">
      <c r="A513" s="99"/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101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</row>
    <row r="514" spans="1:27" ht="14.25" customHeight="1" x14ac:dyDescent="0.45">
      <c r="A514" s="99"/>
      <c r="B514" s="99"/>
      <c r="C514" s="99"/>
      <c r="D514" s="99"/>
      <c r="E514" s="99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101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</row>
    <row r="515" spans="1:27" ht="14.25" customHeight="1" x14ac:dyDescent="0.45">
      <c r="A515" s="99"/>
      <c r="B515" s="99"/>
      <c r="C515" s="99"/>
      <c r="D515" s="99"/>
      <c r="E515" s="99"/>
      <c r="F515" s="99"/>
      <c r="G515" s="99"/>
      <c r="H515" s="99"/>
      <c r="I515" s="99"/>
      <c r="J515" s="99"/>
      <c r="K515" s="99"/>
      <c r="L515" s="99"/>
      <c r="M515" s="99"/>
      <c r="N515" s="99"/>
      <c r="O515" s="99"/>
      <c r="P515" s="101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</row>
    <row r="516" spans="1:27" ht="14.25" customHeight="1" x14ac:dyDescent="0.45">
      <c r="A516" s="99"/>
      <c r="B516" s="99"/>
      <c r="C516" s="99"/>
      <c r="D516" s="99"/>
      <c r="E516" s="99"/>
      <c r="F516" s="99"/>
      <c r="G516" s="99"/>
      <c r="H516" s="99"/>
      <c r="I516" s="99"/>
      <c r="J516" s="99"/>
      <c r="K516" s="99"/>
      <c r="L516" s="99"/>
      <c r="M516" s="99"/>
      <c r="N516" s="99"/>
      <c r="O516" s="99"/>
      <c r="P516" s="101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</row>
    <row r="517" spans="1:27" ht="14.25" customHeight="1" x14ac:dyDescent="0.45">
      <c r="A517" s="99"/>
      <c r="B517" s="99"/>
      <c r="C517" s="99"/>
      <c r="D517" s="99"/>
      <c r="E517" s="99"/>
      <c r="F517" s="99"/>
      <c r="G517" s="99"/>
      <c r="H517" s="99"/>
      <c r="I517" s="99"/>
      <c r="J517" s="99"/>
      <c r="K517" s="99"/>
      <c r="L517" s="99"/>
      <c r="M517" s="99"/>
      <c r="N517" s="99"/>
      <c r="O517" s="99"/>
      <c r="P517" s="101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</row>
    <row r="518" spans="1:27" ht="14.25" customHeight="1" x14ac:dyDescent="0.45">
      <c r="A518" s="99"/>
      <c r="B518" s="99"/>
      <c r="C518" s="99"/>
      <c r="D518" s="99"/>
      <c r="E518" s="99"/>
      <c r="F518" s="99"/>
      <c r="G518" s="99"/>
      <c r="H518" s="99"/>
      <c r="I518" s="99"/>
      <c r="J518" s="99"/>
      <c r="K518" s="99"/>
      <c r="L518" s="99"/>
      <c r="M518" s="99"/>
      <c r="N518" s="99"/>
      <c r="O518" s="99"/>
      <c r="P518" s="101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</row>
    <row r="519" spans="1:27" ht="14.25" customHeight="1" x14ac:dyDescent="0.45">
      <c r="A519" s="99"/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101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</row>
    <row r="520" spans="1:27" ht="14.25" customHeight="1" x14ac:dyDescent="0.45">
      <c r="A520" s="99"/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  <c r="P520" s="101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</row>
    <row r="521" spans="1:27" ht="14.25" customHeight="1" x14ac:dyDescent="0.45">
      <c r="A521" s="99"/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  <c r="P521" s="101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</row>
    <row r="522" spans="1:27" ht="14.25" customHeight="1" x14ac:dyDescent="0.45">
      <c r="A522" s="99"/>
      <c r="B522" s="99"/>
      <c r="C522" s="99"/>
      <c r="D522" s="99"/>
      <c r="E522" s="99"/>
      <c r="F522" s="99"/>
      <c r="G522" s="99"/>
      <c r="H522" s="99"/>
      <c r="I522" s="99"/>
      <c r="J522" s="99"/>
      <c r="K522" s="99"/>
      <c r="L522" s="99"/>
      <c r="M522" s="99"/>
      <c r="N522" s="99"/>
      <c r="O522" s="99"/>
      <c r="P522" s="101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</row>
    <row r="523" spans="1:27" ht="14.25" customHeight="1" x14ac:dyDescent="0.45">
      <c r="A523" s="99"/>
      <c r="B523" s="99"/>
      <c r="C523" s="99"/>
      <c r="D523" s="99"/>
      <c r="E523" s="99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101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</row>
    <row r="524" spans="1:27" ht="14.25" customHeight="1" x14ac:dyDescent="0.45">
      <c r="A524" s="99"/>
      <c r="B524" s="99"/>
      <c r="C524" s="99"/>
      <c r="D524" s="99"/>
      <c r="E524" s="99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101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</row>
    <row r="525" spans="1:27" ht="14.25" customHeight="1" x14ac:dyDescent="0.45">
      <c r="A525" s="99"/>
      <c r="B525" s="99"/>
      <c r="C525" s="99"/>
      <c r="D525" s="99"/>
      <c r="E525" s="99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101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</row>
    <row r="526" spans="1:27" ht="14.25" customHeight="1" x14ac:dyDescent="0.45">
      <c r="A526" s="99"/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101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</row>
    <row r="527" spans="1:27" ht="14.25" customHeight="1" x14ac:dyDescent="0.45">
      <c r="A527" s="99"/>
      <c r="B527" s="99"/>
      <c r="C527" s="99"/>
      <c r="D527" s="99"/>
      <c r="E527" s="99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101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</row>
    <row r="528" spans="1:27" ht="14.25" customHeight="1" x14ac:dyDescent="0.45">
      <c r="A528" s="99"/>
      <c r="B528" s="99"/>
      <c r="C528" s="99"/>
      <c r="D528" s="99"/>
      <c r="E528" s="99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101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</row>
    <row r="529" spans="1:27" ht="14.25" customHeight="1" x14ac:dyDescent="0.45">
      <c r="A529" s="99"/>
      <c r="B529" s="99"/>
      <c r="C529" s="99"/>
      <c r="D529" s="99"/>
      <c r="E529" s="99"/>
      <c r="F529" s="99"/>
      <c r="G529" s="99"/>
      <c r="H529" s="99"/>
      <c r="I529" s="99"/>
      <c r="J529" s="99"/>
      <c r="K529" s="99"/>
      <c r="L529" s="99"/>
      <c r="M529" s="99"/>
      <c r="N529" s="99"/>
      <c r="O529" s="99"/>
      <c r="P529" s="101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</row>
    <row r="530" spans="1:27" ht="14.25" customHeight="1" x14ac:dyDescent="0.45">
      <c r="A530" s="99"/>
      <c r="B530" s="99"/>
      <c r="C530" s="99"/>
      <c r="D530" s="99"/>
      <c r="E530" s="99"/>
      <c r="F530" s="99"/>
      <c r="G530" s="99"/>
      <c r="H530" s="99"/>
      <c r="I530" s="99"/>
      <c r="J530" s="99"/>
      <c r="K530" s="99"/>
      <c r="L530" s="99"/>
      <c r="M530" s="99"/>
      <c r="N530" s="99"/>
      <c r="O530" s="99"/>
      <c r="P530" s="101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</row>
    <row r="531" spans="1:27" ht="14.25" customHeight="1" x14ac:dyDescent="0.45">
      <c r="A531" s="99"/>
      <c r="B531" s="99"/>
      <c r="C531" s="99"/>
      <c r="D531" s="99"/>
      <c r="E531" s="99"/>
      <c r="F531" s="99"/>
      <c r="G531" s="99"/>
      <c r="H531" s="99"/>
      <c r="I531" s="99"/>
      <c r="J531" s="99"/>
      <c r="K531" s="99"/>
      <c r="L531" s="99"/>
      <c r="M531" s="99"/>
      <c r="N531" s="99"/>
      <c r="O531" s="99"/>
      <c r="P531" s="101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</row>
    <row r="532" spans="1:27" ht="14.25" customHeight="1" x14ac:dyDescent="0.45">
      <c r="A532" s="99"/>
      <c r="B532" s="99"/>
      <c r="C532" s="99"/>
      <c r="D532" s="99"/>
      <c r="E532" s="99"/>
      <c r="F532" s="99"/>
      <c r="G532" s="99"/>
      <c r="H532" s="99"/>
      <c r="I532" s="99"/>
      <c r="J532" s="99"/>
      <c r="K532" s="99"/>
      <c r="L532" s="99"/>
      <c r="M532" s="99"/>
      <c r="N532" s="99"/>
      <c r="O532" s="99"/>
      <c r="P532" s="101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</row>
    <row r="533" spans="1:27" ht="14.25" customHeight="1" x14ac:dyDescent="0.45">
      <c r="A533" s="99"/>
      <c r="B533" s="99"/>
      <c r="C533" s="99"/>
      <c r="D533" s="99"/>
      <c r="E533" s="99"/>
      <c r="F533" s="99"/>
      <c r="G533" s="99"/>
      <c r="H533" s="99"/>
      <c r="I533" s="99"/>
      <c r="J533" s="99"/>
      <c r="K533" s="99"/>
      <c r="L533" s="99"/>
      <c r="M533" s="99"/>
      <c r="N533" s="99"/>
      <c r="O533" s="99"/>
      <c r="P533" s="101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</row>
    <row r="534" spans="1:27" ht="14.25" customHeight="1" x14ac:dyDescent="0.45">
      <c r="A534" s="99"/>
      <c r="B534" s="99"/>
      <c r="C534" s="99"/>
      <c r="D534" s="99"/>
      <c r="E534" s="99"/>
      <c r="F534" s="99"/>
      <c r="G534" s="99"/>
      <c r="H534" s="99"/>
      <c r="I534" s="99"/>
      <c r="J534" s="99"/>
      <c r="K534" s="99"/>
      <c r="L534" s="99"/>
      <c r="M534" s="99"/>
      <c r="N534" s="99"/>
      <c r="O534" s="99"/>
      <c r="P534" s="101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</row>
    <row r="535" spans="1:27" ht="14.25" customHeight="1" x14ac:dyDescent="0.45">
      <c r="A535" s="99"/>
      <c r="B535" s="99"/>
      <c r="C535" s="99"/>
      <c r="D535" s="99"/>
      <c r="E535" s="99"/>
      <c r="F535" s="99"/>
      <c r="G535" s="99"/>
      <c r="H535" s="99"/>
      <c r="I535" s="99"/>
      <c r="J535" s="99"/>
      <c r="K535" s="99"/>
      <c r="L535" s="99"/>
      <c r="M535" s="99"/>
      <c r="N535" s="99"/>
      <c r="O535" s="99"/>
      <c r="P535" s="101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</row>
    <row r="536" spans="1:27" ht="14.25" customHeight="1" x14ac:dyDescent="0.45">
      <c r="A536" s="99"/>
      <c r="B536" s="99"/>
      <c r="C536" s="99"/>
      <c r="D536" s="99"/>
      <c r="E536" s="99"/>
      <c r="F536" s="99"/>
      <c r="G536" s="99"/>
      <c r="H536" s="99"/>
      <c r="I536" s="99"/>
      <c r="J536" s="99"/>
      <c r="K536" s="99"/>
      <c r="L536" s="99"/>
      <c r="M536" s="99"/>
      <c r="N536" s="99"/>
      <c r="O536" s="99"/>
      <c r="P536" s="101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</row>
    <row r="537" spans="1:27" ht="14.25" customHeight="1" x14ac:dyDescent="0.45">
      <c r="A537" s="99"/>
      <c r="B537" s="99"/>
      <c r="C537" s="99"/>
      <c r="D537" s="99"/>
      <c r="E537" s="99"/>
      <c r="F537" s="99"/>
      <c r="G537" s="99"/>
      <c r="H537" s="99"/>
      <c r="I537" s="99"/>
      <c r="J537" s="99"/>
      <c r="K537" s="99"/>
      <c r="L537" s="99"/>
      <c r="M537" s="99"/>
      <c r="N537" s="99"/>
      <c r="O537" s="99"/>
      <c r="P537" s="101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</row>
    <row r="538" spans="1:27" ht="14.25" customHeight="1" x14ac:dyDescent="0.45">
      <c r="A538" s="99"/>
      <c r="B538" s="99"/>
      <c r="C538" s="99"/>
      <c r="D538" s="99"/>
      <c r="E538" s="99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101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</row>
    <row r="539" spans="1:27" ht="14.25" customHeight="1" x14ac:dyDescent="0.45">
      <c r="A539" s="99"/>
      <c r="B539" s="99"/>
      <c r="C539" s="99"/>
      <c r="D539" s="99"/>
      <c r="E539" s="99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101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</row>
    <row r="540" spans="1:27" ht="14.25" customHeight="1" x14ac:dyDescent="0.45">
      <c r="A540" s="99"/>
      <c r="B540" s="99"/>
      <c r="C540" s="99"/>
      <c r="D540" s="99"/>
      <c r="E540" s="99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101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</row>
    <row r="541" spans="1:27" ht="14.25" customHeight="1" x14ac:dyDescent="0.45">
      <c r="A541" s="99"/>
      <c r="B541" s="99"/>
      <c r="C541" s="99"/>
      <c r="D541" s="99"/>
      <c r="E541" s="99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101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</row>
    <row r="542" spans="1:27" ht="14.25" customHeight="1" x14ac:dyDescent="0.45">
      <c r="A542" s="99"/>
      <c r="B542" s="99"/>
      <c r="C542" s="99"/>
      <c r="D542" s="99"/>
      <c r="E542" s="99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101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</row>
    <row r="543" spans="1:27" ht="14.25" customHeight="1" x14ac:dyDescent="0.45">
      <c r="A543" s="99"/>
      <c r="B543" s="99"/>
      <c r="C543" s="99"/>
      <c r="D543" s="99"/>
      <c r="E543" s="99"/>
      <c r="F543" s="99"/>
      <c r="G543" s="99"/>
      <c r="H543" s="99"/>
      <c r="I543" s="99"/>
      <c r="J543" s="99"/>
      <c r="K543" s="99"/>
      <c r="L543" s="99"/>
      <c r="M543" s="99"/>
      <c r="N543" s="99"/>
      <c r="O543" s="99"/>
      <c r="P543" s="101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</row>
    <row r="544" spans="1:27" ht="14.25" customHeight="1" x14ac:dyDescent="0.45">
      <c r="A544" s="99"/>
      <c r="B544" s="99"/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101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</row>
    <row r="545" spans="1:27" ht="14.25" customHeight="1" x14ac:dyDescent="0.45">
      <c r="A545" s="99"/>
      <c r="B545" s="99"/>
      <c r="C545" s="99"/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101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</row>
    <row r="546" spans="1:27" ht="14.25" customHeight="1" x14ac:dyDescent="0.45">
      <c r="A546" s="99"/>
      <c r="B546" s="99"/>
      <c r="C546" s="99"/>
      <c r="D546" s="99"/>
      <c r="E546" s="99"/>
      <c r="F546" s="99"/>
      <c r="G546" s="99"/>
      <c r="H546" s="99"/>
      <c r="I546" s="99"/>
      <c r="J546" s="99"/>
      <c r="K546" s="99"/>
      <c r="L546" s="99"/>
      <c r="M546" s="99"/>
      <c r="N546" s="99"/>
      <c r="O546" s="99"/>
      <c r="P546" s="101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</row>
    <row r="547" spans="1:27" ht="14.25" customHeight="1" x14ac:dyDescent="0.45">
      <c r="A547" s="99"/>
      <c r="B547" s="99"/>
      <c r="C547" s="99"/>
      <c r="D547" s="99"/>
      <c r="E547" s="99"/>
      <c r="F547" s="99"/>
      <c r="G547" s="99"/>
      <c r="H547" s="99"/>
      <c r="I547" s="99"/>
      <c r="J547" s="99"/>
      <c r="K547" s="99"/>
      <c r="L547" s="99"/>
      <c r="M547" s="99"/>
      <c r="N547" s="99"/>
      <c r="O547" s="99"/>
      <c r="P547" s="101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</row>
    <row r="548" spans="1:27" ht="14.25" customHeight="1" x14ac:dyDescent="0.45">
      <c r="A548" s="99"/>
      <c r="B548" s="99"/>
      <c r="C548" s="99"/>
      <c r="D548" s="99"/>
      <c r="E548" s="99"/>
      <c r="F548" s="99"/>
      <c r="G548" s="99"/>
      <c r="H548" s="99"/>
      <c r="I548" s="99"/>
      <c r="J548" s="99"/>
      <c r="K548" s="99"/>
      <c r="L548" s="99"/>
      <c r="M548" s="99"/>
      <c r="N548" s="99"/>
      <c r="O548" s="99"/>
      <c r="P548" s="101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</row>
    <row r="549" spans="1:27" ht="14.25" customHeight="1" x14ac:dyDescent="0.45">
      <c r="A549" s="99"/>
      <c r="B549" s="99"/>
      <c r="C549" s="99"/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101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</row>
    <row r="550" spans="1:27" ht="14.25" customHeight="1" x14ac:dyDescent="0.45">
      <c r="A550" s="99"/>
      <c r="B550" s="99"/>
      <c r="C550" s="99"/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101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</row>
    <row r="551" spans="1:27" ht="14.25" customHeight="1" x14ac:dyDescent="0.45">
      <c r="A551" s="99"/>
      <c r="B551" s="99"/>
      <c r="C551" s="99"/>
      <c r="D551" s="99"/>
      <c r="E551" s="99"/>
      <c r="F551" s="99"/>
      <c r="G551" s="99"/>
      <c r="H551" s="99"/>
      <c r="I551" s="99"/>
      <c r="J551" s="99"/>
      <c r="K551" s="99"/>
      <c r="L551" s="99"/>
      <c r="M551" s="99"/>
      <c r="N551" s="99"/>
      <c r="O551" s="99"/>
      <c r="P551" s="101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</row>
    <row r="552" spans="1:27" ht="14.25" customHeight="1" x14ac:dyDescent="0.45">
      <c r="A552" s="99"/>
      <c r="B552" s="99"/>
      <c r="C552" s="99"/>
      <c r="D552" s="99"/>
      <c r="E552" s="99"/>
      <c r="F552" s="99"/>
      <c r="G552" s="99"/>
      <c r="H552" s="99"/>
      <c r="I552" s="99"/>
      <c r="J552" s="99"/>
      <c r="K552" s="99"/>
      <c r="L552" s="99"/>
      <c r="M552" s="99"/>
      <c r="N552" s="99"/>
      <c r="O552" s="99"/>
      <c r="P552" s="101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</row>
    <row r="553" spans="1:27" ht="14.25" customHeight="1" x14ac:dyDescent="0.45">
      <c r="A553" s="99"/>
      <c r="B553" s="99"/>
      <c r="C553" s="99"/>
      <c r="D553" s="99"/>
      <c r="E553" s="99"/>
      <c r="F553" s="99"/>
      <c r="G553" s="99"/>
      <c r="H553" s="99"/>
      <c r="I553" s="99"/>
      <c r="J553" s="99"/>
      <c r="K553" s="99"/>
      <c r="L553" s="99"/>
      <c r="M553" s="99"/>
      <c r="N553" s="99"/>
      <c r="O553" s="99"/>
      <c r="P553" s="101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</row>
    <row r="554" spans="1:27" ht="14.25" customHeight="1" x14ac:dyDescent="0.45">
      <c r="A554" s="99"/>
      <c r="B554" s="99"/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101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</row>
    <row r="555" spans="1:27" ht="14.25" customHeight="1" x14ac:dyDescent="0.45">
      <c r="A555" s="99"/>
      <c r="B555" s="99"/>
      <c r="C555" s="99"/>
      <c r="D555" s="99"/>
      <c r="E555" s="99"/>
      <c r="F555" s="99"/>
      <c r="G555" s="99"/>
      <c r="H555" s="99"/>
      <c r="I555" s="99"/>
      <c r="J555" s="99"/>
      <c r="K555" s="99"/>
      <c r="L555" s="99"/>
      <c r="M555" s="99"/>
      <c r="N555" s="99"/>
      <c r="O555" s="99"/>
      <c r="P555" s="101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</row>
    <row r="556" spans="1:27" ht="14.25" customHeight="1" x14ac:dyDescent="0.45">
      <c r="A556" s="99"/>
      <c r="B556" s="99"/>
      <c r="C556" s="99"/>
      <c r="D556" s="99"/>
      <c r="E556" s="99"/>
      <c r="F556" s="99"/>
      <c r="G556" s="99"/>
      <c r="H556" s="99"/>
      <c r="I556" s="99"/>
      <c r="J556" s="99"/>
      <c r="K556" s="99"/>
      <c r="L556" s="99"/>
      <c r="M556" s="99"/>
      <c r="N556" s="99"/>
      <c r="O556" s="99"/>
      <c r="P556" s="101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</row>
    <row r="557" spans="1:27" ht="14.25" customHeight="1" x14ac:dyDescent="0.45">
      <c r="A557" s="99"/>
      <c r="B557" s="99"/>
      <c r="C557" s="99"/>
      <c r="D557" s="99"/>
      <c r="E557" s="99"/>
      <c r="F557" s="99"/>
      <c r="G557" s="99"/>
      <c r="H557" s="99"/>
      <c r="I557" s="99"/>
      <c r="J557" s="99"/>
      <c r="K557" s="99"/>
      <c r="L557" s="99"/>
      <c r="M557" s="99"/>
      <c r="N557" s="99"/>
      <c r="O557" s="99"/>
      <c r="P557" s="101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</row>
    <row r="558" spans="1:27" ht="14.25" customHeight="1" x14ac:dyDescent="0.45">
      <c r="A558" s="99"/>
      <c r="B558" s="99"/>
      <c r="C558" s="99"/>
      <c r="D558" s="99"/>
      <c r="E558" s="99"/>
      <c r="F558" s="99"/>
      <c r="G558" s="99"/>
      <c r="H558" s="99"/>
      <c r="I558" s="99"/>
      <c r="J558" s="99"/>
      <c r="K558" s="99"/>
      <c r="L558" s="99"/>
      <c r="M558" s="99"/>
      <c r="N558" s="99"/>
      <c r="O558" s="99"/>
      <c r="P558" s="101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</row>
    <row r="559" spans="1:27" ht="14.25" customHeight="1" x14ac:dyDescent="0.45">
      <c r="A559" s="99"/>
      <c r="B559" s="99"/>
      <c r="C559" s="99"/>
      <c r="D559" s="99"/>
      <c r="E559" s="99"/>
      <c r="F559" s="99"/>
      <c r="G559" s="99"/>
      <c r="H559" s="99"/>
      <c r="I559" s="99"/>
      <c r="J559" s="99"/>
      <c r="K559" s="99"/>
      <c r="L559" s="99"/>
      <c r="M559" s="99"/>
      <c r="N559" s="99"/>
      <c r="O559" s="99"/>
      <c r="P559" s="101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</row>
    <row r="560" spans="1:27" ht="14.25" customHeight="1" x14ac:dyDescent="0.45">
      <c r="A560" s="99"/>
      <c r="B560" s="99"/>
      <c r="C560" s="99"/>
      <c r="D560" s="99"/>
      <c r="E560" s="99"/>
      <c r="F560" s="99"/>
      <c r="G560" s="99"/>
      <c r="H560" s="99"/>
      <c r="I560" s="99"/>
      <c r="J560" s="99"/>
      <c r="K560" s="99"/>
      <c r="L560" s="99"/>
      <c r="M560" s="99"/>
      <c r="N560" s="99"/>
      <c r="O560" s="99"/>
      <c r="P560" s="101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</row>
    <row r="561" spans="1:27" ht="14.25" customHeight="1" x14ac:dyDescent="0.45">
      <c r="A561" s="99"/>
      <c r="B561" s="99"/>
      <c r="C561" s="99"/>
      <c r="D561" s="99"/>
      <c r="E561" s="99"/>
      <c r="F561" s="99"/>
      <c r="G561" s="99"/>
      <c r="H561" s="99"/>
      <c r="I561" s="99"/>
      <c r="J561" s="99"/>
      <c r="K561" s="99"/>
      <c r="L561" s="99"/>
      <c r="M561" s="99"/>
      <c r="N561" s="99"/>
      <c r="O561" s="99"/>
      <c r="P561" s="101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</row>
    <row r="562" spans="1:27" ht="14.25" customHeight="1" x14ac:dyDescent="0.45">
      <c r="A562" s="99"/>
      <c r="B562" s="99"/>
      <c r="C562" s="99"/>
      <c r="D562" s="99"/>
      <c r="E562" s="99"/>
      <c r="F562" s="99"/>
      <c r="G562" s="99"/>
      <c r="H562" s="99"/>
      <c r="I562" s="99"/>
      <c r="J562" s="99"/>
      <c r="K562" s="99"/>
      <c r="L562" s="99"/>
      <c r="M562" s="99"/>
      <c r="N562" s="99"/>
      <c r="O562" s="99"/>
      <c r="P562" s="101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</row>
    <row r="563" spans="1:27" ht="14.25" customHeight="1" x14ac:dyDescent="0.45">
      <c r="A563" s="99"/>
      <c r="B563" s="99"/>
      <c r="C563" s="99"/>
      <c r="D563" s="99"/>
      <c r="E563" s="99"/>
      <c r="F563" s="99"/>
      <c r="G563" s="99"/>
      <c r="H563" s="99"/>
      <c r="I563" s="99"/>
      <c r="J563" s="99"/>
      <c r="K563" s="99"/>
      <c r="L563" s="99"/>
      <c r="M563" s="99"/>
      <c r="N563" s="99"/>
      <c r="O563" s="99"/>
      <c r="P563" s="101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</row>
    <row r="564" spans="1:27" ht="14.25" customHeight="1" x14ac:dyDescent="0.45">
      <c r="A564" s="99"/>
      <c r="B564" s="99"/>
      <c r="C564" s="99"/>
      <c r="D564" s="99"/>
      <c r="E564" s="99"/>
      <c r="F564" s="99"/>
      <c r="G564" s="99"/>
      <c r="H564" s="99"/>
      <c r="I564" s="99"/>
      <c r="J564" s="99"/>
      <c r="K564" s="99"/>
      <c r="L564" s="99"/>
      <c r="M564" s="99"/>
      <c r="N564" s="99"/>
      <c r="O564" s="99"/>
      <c r="P564" s="101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</row>
    <row r="565" spans="1:27" ht="14.25" customHeight="1" x14ac:dyDescent="0.45">
      <c r="A565" s="99"/>
      <c r="B565" s="99"/>
      <c r="C565" s="99"/>
      <c r="D565" s="99"/>
      <c r="E565" s="99"/>
      <c r="F565" s="99"/>
      <c r="G565" s="99"/>
      <c r="H565" s="99"/>
      <c r="I565" s="99"/>
      <c r="J565" s="99"/>
      <c r="K565" s="99"/>
      <c r="L565" s="99"/>
      <c r="M565" s="99"/>
      <c r="N565" s="99"/>
      <c r="O565" s="99"/>
      <c r="P565" s="101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</row>
    <row r="566" spans="1:27" ht="14.25" customHeight="1" x14ac:dyDescent="0.45">
      <c r="A566" s="99"/>
      <c r="B566" s="99"/>
      <c r="C566" s="99"/>
      <c r="D566" s="99"/>
      <c r="E566" s="99"/>
      <c r="F566" s="99"/>
      <c r="G566" s="99"/>
      <c r="H566" s="99"/>
      <c r="I566" s="99"/>
      <c r="J566" s="99"/>
      <c r="K566" s="99"/>
      <c r="L566" s="99"/>
      <c r="M566" s="99"/>
      <c r="N566" s="99"/>
      <c r="O566" s="99"/>
      <c r="P566" s="101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</row>
    <row r="567" spans="1:27" ht="14.25" customHeight="1" x14ac:dyDescent="0.45">
      <c r="A567" s="99"/>
      <c r="B567" s="99"/>
      <c r="C567" s="99"/>
      <c r="D567" s="99"/>
      <c r="E567" s="99"/>
      <c r="F567" s="99"/>
      <c r="G567" s="99"/>
      <c r="H567" s="99"/>
      <c r="I567" s="99"/>
      <c r="J567" s="99"/>
      <c r="K567" s="99"/>
      <c r="L567" s="99"/>
      <c r="M567" s="99"/>
      <c r="N567" s="99"/>
      <c r="O567" s="99"/>
      <c r="P567" s="101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</row>
    <row r="568" spans="1:27" ht="14.25" customHeight="1" x14ac:dyDescent="0.45">
      <c r="A568" s="99"/>
      <c r="B568" s="99"/>
      <c r="C568" s="99"/>
      <c r="D568" s="99"/>
      <c r="E568" s="99"/>
      <c r="F568" s="99"/>
      <c r="G568" s="99"/>
      <c r="H568" s="99"/>
      <c r="I568" s="99"/>
      <c r="J568" s="99"/>
      <c r="K568" s="99"/>
      <c r="L568" s="99"/>
      <c r="M568" s="99"/>
      <c r="N568" s="99"/>
      <c r="O568" s="99"/>
      <c r="P568" s="101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</row>
    <row r="569" spans="1:27" ht="14.25" customHeight="1" x14ac:dyDescent="0.45">
      <c r="A569" s="99"/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99"/>
      <c r="M569" s="99"/>
      <c r="N569" s="99"/>
      <c r="O569" s="99"/>
      <c r="P569" s="101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</row>
    <row r="570" spans="1:27" ht="14.25" customHeight="1" x14ac:dyDescent="0.45">
      <c r="A570" s="99"/>
      <c r="B570" s="99"/>
      <c r="C570" s="99"/>
      <c r="D570" s="99"/>
      <c r="E570" s="99"/>
      <c r="F570" s="99"/>
      <c r="G570" s="99"/>
      <c r="H570" s="99"/>
      <c r="I570" s="99"/>
      <c r="J570" s="99"/>
      <c r="K570" s="99"/>
      <c r="L570" s="99"/>
      <c r="M570" s="99"/>
      <c r="N570" s="99"/>
      <c r="O570" s="99"/>
      <c r="P570" s="101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</row>
    <row r="571" spans="1:27" ht="14.25" customHeight="1" x14ac:dyDescent="0.45">
      <c r="A571" s="99"/>
      <c r="B571" s="99"/>
      <c r="C571" s="99"/>
      <c r="D571" s="99"/>
      <c r="E571" s="99"/>
      <c r="F571" s="99"/>
      <c r="G571" s="99"/>
      <c r="H571" s="99"/>
      <c r="I571" s="99"/>
      <c r="J571" s="99"/>
      <c r="K571" s="99"/>
      <c r="L571" s="99"/>
      <c r="M571" s="99"/>
      <c r="N571" s="99"/>
      <c r="O571" s="99"/>
      <c r="P571" s="101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</row>
    <row r="572" spans="1:27" ht="14.25" customHeight="1" x14ac:dyDescent="0.45">
      <c r="A572" s="99"/>
      <c r="B572" s="99"/>
      <c r="C572" s="99"/>
      <c r="D572" s="99"/>
      <c r="E572" s="99"/>
      <c r="F572" s="99"/>
      <c r="G572" s="99"/>
      <c r="H572" s="99"/>
      <c r="I572" s="99"/>
      <c r="J572" s="99"/>
      <c r="K572" s="99"/>
      <c r="L572" s="99"/>
      <c r="M572" s="99"/>
      <c r="N572" s="99"/>
      <c r="O572" s="99"/>
      <c r="P572" s="101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</row>
    <row r="573" spans="1:27" ht="14.25" customHeight="1" x14ac:dyDescent="0.45">
      <c r="A573" s="99"/>
      <c r="B573" s="99"/>
      <c r="C573" s="99"/>
      <c r="D573" s="99"/>
      <c r="E573" s="99"/>
      <c r="F573" s="99"/>
      <c r="G573" s="99"/>
      <c r="H573" s="99"/>
      <c r="I573" s="99"/>
      <c r="J573" s="99"/>
      <c r="K573" s="99"/>
      <c r="L573" s="99"/>
      <c r="M573" s="99"/>
      <c r="N573" s="99"/>
      <c r="O573" s="99"/>
      <c r="P573" s="101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</row>
    <row r="574" spans="1:27" ht="14.25" customHeight="1" x14ac:dyDescent="0.45">
      <c r="A574" s="99"/>
      <c r="B574" s="99"/>
      <c r="C574" s="99"/>
      <c r="D574" s="99"/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101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</row>
    <row r="575" spans="1:27" ht="14.25" customHeight="1" x14ac:dyDescent="0.45">
      <c r="A575" s="99"/>
      <c r="B575" s="99"/>
      <c r="C575" s="99"/>
      <c r="D575" s="99"/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101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</row>
    <row r="576" spans="1:27" ht="14.25" customHeight="1" x14ac:dyDescent="0.45">
      <c r="A576" s="99"/>
      <c r="B576" s="99"/>
      <c r="C576" s="99"/>
      <c r="D576" s="99"/>
      <c r="E576" s="99"/>
      <c r="F576" s="99"/>
      <c r="G576" s="99"/>
      <c r="H576" s="99"/>
      <c r="I576" s="99"/>
      <c r="J576" s="99"/>
      <c r="K576" s="99"/>
      <c r="L576" s="99"/>
      <c r="M576" s="99"/>
      <c r="N576" s="99"/>
      <c r="O576" s="99"/>
      <c r="P576" s="101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</row>
    <row r="577" spans="1:27" ht="14.25" customHeight="1" x14ac:dyDescent="0.45">
      <c r="A577" s="99"/>
      <c r="B577" s="99"/>
      <c r="C577" s="99"/>
      <c r="D577" s="99"/>
      <c r="E577" s="99"/>
      <c r="F577" s="99"/>
      <c r="G577" s="99"/>
      <c r="H577" s="99"/>
      <c r="I577" s="99"/>
      <c r="J577" s="99"/>
      <c r="K577" s="99"/>
      <c r="L577" s="99"/>
      <c r="M577" s="99"/>
      <c r="N577" s="99"/>
      <c r="O577" s="99"/>
      <c r="P577" s="101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</row>
    <row r="578" spans="1:27" ht="14.25" customHeight="1" x14ac:dyDescent="0.45">
      <c r="A578" s="99"/>
      <c r="B578" s="99"/>
      <c r="C578" s="99"/>
      <c r="D578" s="99"/>
      <c r="E578" s="99"/>
      <c r="F578" s="99"/>
      <c r="G578" s="99"/>
      <c r="H578" s="99"/>
      <c r="I578" s="99"/>
      <c r="J578" s="99"/>
      <c r="K578" s="99"/>
      <c r="L578" s="99"/>
      <c r="M578" s="99"/>
      <c r="N578" s="99"/>
      <c r="O578" s="99"/>
      <c r="P578" s="101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</row>
    <row r="579" spans="1:27" ht="14.25" customHeight="1" x14ac:dyDescent="0.45">
      <c r="A579" s="99"/>
      <c r="B579" s="99"/>
      <c r="C579" s="99"/>
      <c r="D579" s="99"/>
      <c r="E579" s="99"/>
      <c r="F579" s="99"/>
      <c r="G579" s="99"/>
      <c r="H579" s="99"/>
      <c r="I579" s="99"/>
      <c r="J579" s="99"/>
      <c r="K579" s="99"/>
      <c r="L579" s="99"/>
      <c r="M579" s="99"/>
      <c r="N579" s="99"/>
      <c r="O579" s="99"/>
      <c r="P579" s="101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</row>
    <row r="580" spans="1:27" ht="14.25" customHeight="1" x14ac:dyDescent="0.45">
      <c r="A580" s="99"/>
      <c r="B580" s="99"/>
      <c r="C580" s="99"/>
      <c r="D580" s="99"/>
      <c r="E580" s="99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101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</row>
    <row r="581" spans="1:27" ht="14.25" customHeight="1" x14ac:dyDescent="0.45">
      <c r="A581" s="99"/>
      <c r="B581" s="99"/>
      <c r="C581" s="99"/>
      <c r="D581" s="99"/>
      <c r="E581" s="99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101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</row>
    <row r="582" spans="1:27" ht="14.25" customHeight="1" x14ac:dyDescent="0.45">
      <c r="A582" s="99"/>
      <c r="B582" s="99"/>
      <c r="C582" s="99"/>
      <c r="D582" s="99"/>
      <c r="E582" s="99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101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</row>
    <row r="583" spans="1:27" ht="14.25" customHeight="1" x14ac:dyDescent="0.45">
      <c r="A583" s="99"/>
      <c r="B583" s="99"/>
      <c r="C583" s="99"/>
      <c r="D583" s="99"/>
      <c r="E583" s="99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101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</row>
    <row r="584" spans="1:27" ht="14.25" customHeight="1" x14ac:dyDescent="0.45">
      <c r="A584" s="99"/>
      <c r="B584" s="99"/>
      <c r="C584" s="99"/>
      <c r="D584" s="99"/>
      <c r="E584" s="99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101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</row>
    <row r="585" spans="1:27" ht="14.25" customHeight="1" x14ac:dyDescent="0.45">
      <c r="A585" s="99"/>
      <c r="B585" s="99"/>
      <c r="C585" s="99"/>
      <c r="D585" s="99"/>
      <c r="E585" s="99"/>
      <c r="F585" s="99"/>
      <c r="G585" s="99"/>
      <c r="H585" s="99"/>
      <c r="I585" s="99"/>
      <c r="J585" s="99"/>
      <c r="K585" s="99"/>
      <c r="L585" s="99"/>
      <c r="M585" s="99"/>
      <c r="N585" s="99"/>
      <c r="O585" s="99"/>
      <c r="P585" s="101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</row>
    <row r="586" spans="1:27" ht="14.25" customHeight="1" x14ac:dyDescent="0.45">
      <c r="A586" s="99"/>
      <c r="B586" s="99"/>
      <c r="C586" s="99"/>
      <c r="D586" s="99"/>
      <c r="E586" s="99"/>
      <c r="F586" s="99"/>
      <c r="G586" s="99"/>
      <c r="H586" s="99"/>
      <c r="I586" s="99"/>
      <c r="J586" s="99"/>
      <c r="K586" s="99"/>
      <c r="L586" s="99"/>
      <c r="M586" s="99"/>
      <c r="N586" s="99"/>
      <c r="O586" s="99"/>
      <c r="P586" s="101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</row>
    <row r="587" spans="1:27" ht="14.25" customHeight="1" x14ac:dyDescent="0.45">
      <c r="A587" s="99"/>
      <c r="B587" s="99"/>
      <c r="C587" s="99"/>
      <c r="D587" s="99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101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</row>
    <row r="588" spans="1:27" ht="14.25" customHeight="1" x14ac:dyDescent="0.45">
      <c r="A588" s="99"/>
      <c r="B588" s="99"/>
      <c r="C588" s="99"/>
      <c r="D588" s="99"/>
      <c r="E588" s="99"/>
      <c r="F588" s="99"/>
      <c r="G588" s="99"/>
      <c r="H588" s="99"/>
      <c r="I588" s="99"/>
      <c r="J588" s="99"/>
      <c r="K588" s="99"/>
      <c r="L588" s="99"/>
      <c r="M588" s="99"/>
      <c r="N588" s="99"/>
      <c r="O588" s="99"/>
      <c r="P588" s="101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</row>
    <row r="589" spans="1:27" ht="14.25" customHeight="1" x14ac:dyDescent="0.45">
      <c r="A589" s="99"/>
      <c r="B589" s="99"/>
      <c r="C589" s="99"/>
      <c r="D589" s="99"/>
      <c r="E589" s="99"/>
      <c r="F589" s="99"/>
      <c r="G589" s="99"/>
      <c r="H589" s="99"/>
      <c r="I589" s="99"/>
      <c r="J589" s="99"/>
      <c r="K589" s="99"/>
      <c r="L589" s="99"/>
      <c r="M589" s="99"/>
      <c r="N589" s="99"/>
      <c r="O589" s="99"/>
      <c r="P589" s="101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</row>
    <row r="590" spans="1:27" ht="14.25" customHeight="1" x14ac:dyDescent="0.45">
      <c r="A590" s="99"/>
      <c r="B590" s="99"/>
      <c r="C590" s="99"/>
      <c r="D590" s="99"/>
      <c r="E590" s="99"/>
      <c r="F590" s="99"/>
      <c r="G590" s="99"/>
      <c r="H590" s="99"/>
      <c r="I590" s="99"/>
      <c r="J590" s="99"/>
      <c r="K590" s="99"/>
      <c r="L590" s="99"/>
      <c r="M590" s="99"/>
      <c r="N590" s="99"/>
      <c r="O590" s="99"/>
      <c r="P590" s="101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</row>
    <row r="591" spans="1:27" ht="14.25" customHeight="1" x14ac:dyDescent="0.45">
      <c r="A591" s="99"/>
      <c r="B591" s="99"/>
      <c r="C591" s="99"/>
      <c r="D591" s="99"/>
      <c r="E591" s="99"/>
      <c r="F591" s="99"/>
      <c r="G591" s="99"/>
      <c r="H591" s="99"/>
      <c r="I591" s="99"/>
      <c r="J591" s="99"/>
      <c r="K591" s="99"/>
      <c r="L591" s="99"/>
      <c r="M591" s="99"/>
      <c r="N591" s="99"/>
      <c r="O591" s="99"/>
      <c r="P591" s="101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</row>
    <row r="592" spans="1:27" ht="14.25" customHeight="1" x14ac:dyDescent="0.45">
      <c r="A592" s="99"/>
      <c r="B592" s="99"/>
      <c r="C592" s="99"/>
      <c r="D592" s="99"/>
      <c r="E592" s="99"/>
      <c r="F592" s="99"/>
      <c r="G592" s="99"/>
      <c r="H592" s="99"/>
      <c r="I592" s="99"/>
      <c r="J592" s="99"/>
      <c r="K592" s="99"/>
      <c r="L592" s="99"/>
      <c r="M592" s="99"/>
      <c r="N592" s="99"/>
      <c r="O592" s="99"/>
      <c r="P592" s="101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</row>
    <row r="593" spans="1:27" ht="14.25" customHeight="1" x14ac:dyDescent="0.45">
      <c r="A593" s="99"/>
      <c r="B593" s="99"/>
      <c r="C593" s="99"/>
      <c r="D593" s="99"/>
      <c r="E593" s="99"/>
      <c r="F593" s="99"/>
      <c r="G593" s="99"/>
      <c r="H593" s="99"/>
      <c r="I593" s="99"/>
      <c r="J593" s="99"/>
      <c r="K593" s="99"/>
      <c r="L593" s="99"/>
      <c r="M593" s="99"/>
      <c r="N593" s="99"/>
      <c r="O593" s="99"/>
      <c r="P593" s="101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</row>
    <row r="594" spans="1:27" ht="14.25" customHeight="1" x14ac:dyDescent="0.45">
      <c r="A594" s="99"/>
      <c r="B594" s="99"/>
      <c r="C594" s="99"/>
      <c r="D594" s="99"/>
      <c r="E594" s="99"/>
      <c r="F594" s="99"/>
      <c r="G594" s="99"/>
      <c r="H594" s="99"/>
      <c r="I594" s="99"/>
      <c r="J594" s="99"/>
      <c r="K594" s="99"/>
      <c r="L594" s="99"/>
      <c r="M594" s="99"/>
      <c r="N594" s="99"/>
      <c r="O594" s="99"/>
      <c r="P594" s="101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</row>
    <row r="595" spans="1:27" ht="14.25" customHeight="1" x14ac:dyDescent="0.45">
      <c r="A595" s="99"/>
      <c r="B595" s="99"/>
      <c r="C595" s="99"/>
      <c r="D595" s="99"/>
      <c r="E595" s="99"/>
      <c r="F595" s="99"/>
      <c r="G595" s="99"/>
      <c r="H595" s="99"/>
      <c r="I595" s="99"/>
      <c r="J595" s="99"/>
      <c r="K595" s="99"/>
      <c r="L595" s="99"/>
      <c r="M595" s="99"/>
      <c r="N595" s="99"/>
      <c r="O595" s="99"/>
      <c r="P595" s="101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</row>
    <row r="596" spans="1:27" ht="14.25" customHeight="1" x14ac:dyDescent="0.45">
      <c r="A596" s="99"/>
      <c r="B596" s="99"/>
      <c r="C596" s="99"/>
      <c r="D596" s="99"/>
      <c r="E596" s="99"/>
      <c r="F596" s="99"/>
      <c r="G596" s="99"/>
      <c r="H596" s="99"/>
      <c r="I596" s="99"/>
      <c r="J596" s="99"/>
      <c r="K596" s="99"/>
      <c r="L596" s="99"/>
      <c r="M596" s="99"/>
      <c r="N596" s="99"/>
      <c r="O596" s="99"/>
      <c r="P596" s="101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</row>
    <row r="597" spans="1:27" ht="14.25" customHeight="1" x14ac:dyDescent="0.45">
      <c r="A597" s="99"/>
      <c r="B597" s="99"/>
      <c r="C597" s="99"/>
      <c r="D597" s="99"/>
      <c r="E597" s="99"/>
      <c r="F597" s="99"/>
      <c r="G597" s="99"/>
      <c r="H597" s="99"/>
      <c r="I597" s="99"/>
      <c r="J597" s="99"/>
      <c r="K597" s="99"/>
      <c r="L597" s="99"/>
      <c r="M597" s="99"/>
      <c r="N597" s="99"/>
      <c r="O597" s="99"/>
      <c r="P597" s="101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</row>
    <row r="598" spans="1:27" ht="14.25" customHeight="1" x14ac:dyDescent="0.45">
      <c r="A598" s="99"/>
      <c r="B598" s="99"/>
      <c r="C598" s="99"/>
      <c r="D598" s="99"/>
      <c r="E598" s="99"/>
      <c r="F598" s="99"/>
      <c r="G598" s="99"/>
      <c r="H598" s="99"/>
      <c r="I598" s="99"/>
      <c r="J598" s="99"/>
      <c r="K598" s="99"/>
      <c r="L598" s="99"/>
      <c r="M598" s="99"/>
      <c r="N598" s="99"/>
      <c r="O598" s="99"/>
      <c r="P598" s="101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</row>
    <row r="599" spans="1:27" ht="14.25" customHeight="1" x14ac:dyDescent="0.45">
      <c r="A599" s="99"/>
      <c r="B599" s="99"/>
      <c r="C599" s="99"/>
      <c r="D599" s="99"/>
      <c r="E599" s="99"/>
      <c r="F599" s="99"/>
      <c r="G599" s="99"/>
      <c r="H599" s="99"/>
      <c r="I599" s="99"/>
      <c r="J599" s="99"/>
      <c r="K599" s="99"/>
      <c r="L599" s="99"/>
      <c r="M599" s="99"/>
      <c r="N599" s="99"/>
      <c r="O599" s="99"/>
      <c r="P599" s="101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</row>
    <row r="600" spans="1:27" ht="14.25" customHeight="1" x14ac:dyDescent="0.45">
      <c r="A600" s="99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99"/>
      <c r="M600" s="99"/>
      <c r="N600" s="99"/>
      <c r="O600" s="99"/>
      <c r="P600" s="101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</row>
    <row r="601" spans="1:27" ht="14.25" customHeight="1" x14ac:dyDescent="0.45">
      <c r="A601" s="99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99"/>
      <c r="M601" s="99"/>
      <c r="N601" s="99"/>
      <c r="O601" s="99"/>
      <c r="P601" s="101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</row>
    <row r="602" spans="1:27" ht="14.25" customHeight="1" x14ac:dyDescent="0.45">
      <c r="A602" s="99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99"/>
      <c r="M602" s="99"/>
      <c r="N602" s="99"/>
      <c r="O602" s="99"/>
      <c r="P602" s="101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</row>
    <row r="603" spans="1:27" ht="14.25" customHeight="1" x14ac:dyDescent="0.45">
      <c r="A603" s="99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99"/>
      <c r="M603" s="99"/>
      <c r="N603" s="99"/>
      <c r="O603" s="99"/>
      <c r="P603" s="101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</row>
    <row r="604" spans="1:27" ht="14.25" customHeight="1" x14ac:dyDescent="0.45">
      <c r="A604" s="99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99"/>
      <c r="M604" s="99"/>
      <c r="N604" s="99"/>
      <c r="O604" s="99"/>
      <c r="P604" s="101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</row>
    <row r="605" spans="1:27" ht="14.25" customHeight="1" x14ac:dyDescent="0.45">
      <c r="A605" s="99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99"/>
      <c r="M605" s="99"/>
      <c r="N605" s="99"/>
      <c r="O605" s="99"/>
      <c r="P605" s="101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</row>
    <row r="606" spans="1:27" ht="14.25" customHeight="1" x14ac:dyDescent="0.45">
      <c r="A606" s="99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99"/>
      <c r="M606" s="99"/>
      <c r="N606" s="99"/>
      <c r="O606" s="99"/>
      <c r="P606" s="101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</row>
    <row r="607" spans="1:27" ht="14.25" customHeight="1" x14ac:dyDescent="0.45">
      <c r="A607" s="99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99"/>
      <c r="M607" s="99"/>
      <c r="N607" s="99"/>
      <c r="O607" s="99"/>
      <c r="P607" s="101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</row>
    <row r="608" spans="1:27" ht="14.25" customHeight="1" x14ac:dyDescent="0.45">
      <c r="A608" s="99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101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</row>
    <row r="609" spans="1:27" ht="14.25" customHeight="1" x14ac:dyDescent="0.45">
      <c r="A609" s="99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101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</row>
    <row r="610" spans="1:27" ht="14.25" customHeight="1" x14ac:dyDescent="0.45">
      <c r="A610" s="99"/>
      <c r="B610" s="99"/>
      <c r="C610" s="99"/>
      <c r="D610" s="99"/>
      <c r="E610" s="99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101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</row>
    <row r="611" spans="1:27" ht="14.25" customHeight="1" x14ac:dyDescent="0.45">
      <c r="A611" s="99"/>
      <c r="B611" s="99"/>
      <c r="C611" s="99"/>
      <c r="D611" s="99"/>
      <c r="E611" s="99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101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</row>
    <row r="612" spans="1:27" ht="14.25" customHeight="1" x14ac:dyDescent="0.45">
      <c r="A612" s="99"/>
      <c r="B612" s="99"/>
      <c r="C612" s="99"/>
      <c r="D612" s="99"/>
      <c r="E612" s="99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101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</row>
    <row r="613" spans="1:27" ht="14.25" customHeight="1" x14ac:dyDescent="0.45">
      <c r="A613" s="99"/>
      <c r="B613" s="99"/>
      <c r="C613" s="99"/>
      <c r="D613" s="99"/>
      <c r="E613" s="99"/>
      <c r="F613" s="99"/>
      <c r="G613" s="99"/>
      <c r="H613" s="99"/>
      <c r="I613" s="99"/>
      <c r="J613" s="99"/>
      <c r="K613" s="99"/>
      <c r="L613" s="99"/>
      <c r="M613" s="99"/>
      <c r="N613" s="99"/>
      <c r="O613" s="99"/>
      <c r="P613" s="101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</row>
    <row r="614" spans="1:27" ht="14.25" customHeight="1" x14ac:dyDescent="0.45">
      <c r="A614" s="99"/>
      <c r="B614" s="99"/>
      <c r="C614" s="99"/>
      <c r="D614" s="99"/>
      <c r="E614" s="99"/>
      <c r="F614" s="99"/>
      <c r="G614" s="99"/>
      <c r="H614" s="99"/>
      <c r="I614" s="99"/>
      <c r="J614" s="99"/>
      <c r="K614" s="99"/>
      <c r="L614" s="99"/>
      <c r="M614" s="99"/>
      <c r="N614" s="99"/>
      <c r="O614" s="99"/>
      <c r="P614" s="101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</row>
    <row r="615" spans="1:27" ht="14.25" customHeight="1" x14ac:dyDescent="0.45">
      <c r="A615" s="99"/>
      <c r="B615" s="99"/>
      <c r="C615" s="99"/>
      <c r="D615" s="99"/>
      <c r="E615" s="99"/>
      <c r="F615" s="99"/>
      <c r="G615" s="99"/>
      <c r="H615" s="99"/>
      <c r="I615" s="99"/>
      <c r="J615" s="99"/>
      <c r="K615" s="99"/>
      <c r="L615" s="99"/>
      <c r="M615" s="99"/>
      <c r="N615" s="99"/>
      <c r="O615" s="99"/>
      <c r="P615" s="101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</row>
    <row r="616" spans="1:27" ht="14.25" customHeight="1" x14ac:dyDescent="0.45">
      <c r="A616" s="99"/>
      <c r="B616" s="99"/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9"/>
      <c r="O616" s="99"/>
      <c r="P616" s="101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</row>
    <row r="617" spans="1:27" ht="14.25" customHeight="1" x14ac:dyDescent="0.45">
      <c r="A617" s="99"/>
      <c r="B617" s="99"/>
      <c r="C617" s="99"/>
      <c r="D617" s="99"/>
      <c r="E617" s="99"/>
      <c r="F617" s="99"/>
      <c r="G617" s="99"/>
      <c r="H617" s="99"/>
      <c r="I617" s="99"/>
      <c r="J617" s="99"/>
      <c r="K617" s="99"/>
      <c r="L617" s="99"/>
      <c r="M617" s="99"/>
      <c r="N617" s="99"/>
      <c r="O617" s="99"/>
      <c r="P617" s="101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</row>
    <row r="618" spans="1:27" ht="14.25" customHeight="1" x14ac:dyDescent="0.45">
      <c r="A618" s="99"/>
      <c r="B618" s="99"/>
      <c r="C618" s="99"/>
      <c r="D618" s="99"/>
      <c r="E618" s="99"/>
      <c r="F618" s="99"/>
      <c r="G618" s="99"/>
      <c r="H618" s="99"/>
      <c r="I618" s="99"/>
      <c r="J618" s="99"/>
      <c r="K618" s="99"/>
      <c r="L618" s="99"/>
      <c r="M618" s="99"/>
      <c r="N618" s="99"/>
      <c r="O618" s="99"/>
      <c r="P618" s="101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</row>
    <row r="619" spans="1:27" ht="14.25" customHeight="1" x14ac:dyDescent="0.45">
      <c r="A619" s="99"/>
      <c r="B619" s="99"/>
      <c r="C619" s="99"/>
      <c r="D619" s="99"/>
      <c r="E619" s="99"/>
      <c r="F619" s="99"/>
      <c r="G619" s="99"/>
      <c r="H619" s="99"/>
      <c r="I619" s="99"/>
      <c r="J619" s="99"/>
      <c r="K619" s="99"/>
      <c r="L619" s="99"/>
      <c r="M619" s="99"/>
      <c r="N619" s="99"/>
      <c r="O619" s="99"/>
      <c r="P619" s="101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</row>
    <row r="620" spans="1:27" ht="14.25" customHeight="1" x14ac:dyDescent="0.45">
      <c r="A620" s="99"/>
      <c r="B620" s="99"/>
      <c r="C620" s="99"/>
      <c r="D620" s="99"/>
      <c r="E620" s="99"/>
      <c r="F620" s="99"/>
      <c r="G620" s="99"/>
      <c r="H620" s="99"/>
      <c r="I620" s="99"/>
      <c r="J620" s="99"/>
      <c r="K620" s="99"/>
      <c r="L620" s="99"/>
      <c r="M620" s="99"/>
      <c r="N620" s="99"/>
      <c r="O620" s="99"/>
      <c r="P620" s="101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</row>
    <row r="621" spans="1:27" ht="14.25" customHeight="1" x14ac:dyDescent="0.45">
      <c r="A621" s="99"/>
      <c r="B621" s="99"/>
      <c r="C621" s="99"/>
      <c r="D621" s="99"/>
      <c r="E621" s="99"/>
      <c r="F621" s="99"/>
      <c r="G621" s="99"/>
      <c r="H621" s="99"/>
      <c r="I621" s="99"/>
      <c r="J621" s="99"/>
      <c r="K621" s="99"/>
      <c r="L621" s="99"/>
      <c r="M621" s="99"/>
      <c r="N621" s="99"/>
      <c r="O621" s="99"/>
      <c r="P621" s="101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</row>
    <row r="622" spans="1:27" ht="14.25" customHeight="1" x14ac:dyDescent="0.45">
      <c r="A622" s="99"/>
      <c r="B622" s="99"/>
      <c r="C622" s="99"/>
      <c r="D622" s="99"/>
      <c r="E622" s="99"/>
      <c r="F622" s="99"/>
      <c r="G622" s="99"/>
      <c r="H622" s="99"/>
      <c r="I622" s="99"/>
      <c r="J622" s="99"/>
      <c r="K622" s="99"/>
      <c r="L622" s="99"/>
      <c r="M622" s="99"/>
      <c r="N622" s="99"/>
      <c r="O622" s="99"/>
      <c r="P622" s="101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</row>
    <row r="623" spans="1:27" ht="14.25" customHeight="1" x14ac:dyDescent="0.45">
      <c r="A623" s="99"/>
      <c r="B623" s="99"/>
      <c r="C623" s="99"/>
      <c r="D623" s="99"/>
      <c r="E623" s="99"/>
      <c r="F623" s="99"/>
      <c r="G623" s="99"/>
      <c r="H623" s="99"/>
      <c r="I623" s="99"/>
      <c r="J623" s="99"/>
      <c r="K623" s="99"/>
      <c r="L623" s="99"/>
      <c r="M623" s="99"/>
      <c r="N623" s="99"/>
      <c r="O623" s="99"/>
      <c r="P623" s="101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</row>
    <row r="624" spans="1:27" ht="14.25" customHeight="1" x14ac:dyDescent="0.45">
      <c r="A624" s="99"/>
      <c r="B624" s="99"/>
      <c r="C624" s="99"/>
      <c r="D624" s="99"/>
      <c r="E624" s="99"/>
      <c r="F624" s="99"/>
      <c r="G624" s="99"/>
      <c r="H624" s="99"/>
      <c r="I624" s="99"/>
      <c r="J624" s="99"/>
      <c r="K624" s="99"/>
      <c r="L624" s="99"/>
      <c r="M624" s="99"/>
      <c r="N624" s="99"/>
      <c r="O624" s="99"/>
      <c r="P624" s="101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</row>
    <row r="625" spans="1:27" ht="14.25" customHeight="1" x14ac:dyDescent="0.45">
      <c r="A625" s="99"/>
      <c r="B625" s="99"/>
      <c r="C625" s="99"/>
      <c r="D625" s="99"/>
      <c r="E625" s="99"/>
      <c r="F625" s="99"/>
      <c r="G625" s="99"/>
      <c r="H625" s="99"/>
      <c r="I625" s="99"/>
      <c r="J625" s="99"/>
      <c r="K625" s="99"/>
      <c r="L625" s="99"/>
      <c r="M625" s="99"/>
      <c r="N625" s="99"/>
      <c r="O625" s="99"/>
      <c r="P625" s="101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</row>
    <row r="626" spans="1:27" ht="14.25" customHeight="1" x14ac:dyDescent="0.45">
      <c r="A626" s="99"/>
      <c r="B626" s="99"/>
      <c r="C626" s="99"/>
      <c r="D626" s="99"/>
      <c r="E626" s="99"/>
      <c r="F626" s="99"/>
      <c r="G626" s="99"/>
      <c r="H626" s="99"/>
      <c r="I626" s="99"/>
      <c r="J626" s="99"/>
      <c r="K626" s="99"/>
      <c r="L626" s="99"/>
      <c r="M626" s="99"/>
      <c r="N626" s="99"/>
      <c r="O626" s="99"/>
      <c r="P626" s="101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</row>
    <row r="627" spans="1:27" ht="14.25" customHeight="1" x14ac:dyDescent="0.45">
      <c r="A627" s="99"/>
      <c r="B627" s="99"/>
      <c r="C627" s="99"/>
      <c r="D627" s="99"/>
      <c r="E627" s="99"/>
      <c r="F627" s="99"/>
      <c r="G627" s="99"/>
      <c r="H627" s="99"/>
      <c r="I627" s="99"/>
      <c r="J627" s="99"/>
      <c r="K627" s="99"/>
      <c r="L627" s="99"/>
      <c r="M627" s="99"/>
      <c r="N627" s="99"/>
      <c r="O627" s="99"/>
      <c r="P627" s="101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</row>
    <row r="628" spans="1:27" ht="14.25" customHeight="1" x14ac:dyDescent="0.45">
      <c r="A628" s="99"/>
      <c r="B628" s="99"/>
      <c r="C628" s="99"/>
      <c r="D628" s="99"/>
      <c r="E628" s="99"/>
      <c r="F628" s="99"/>
      <c r="G628" s="99"/>
      <c r="H628" s="99"/>
      <c r="I628" s="99"/>
      <c r="J628" s="99"/>
      <c r="K628" s="99"/>
      <c r="L628" s="99"/>
      <c r="M628" s="99"/>
      <c r="N628" s="99"/>
      <c r="O628" s="99"/>
      <c r="P628" s="101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</row>
    <row r="629" spans="1:27" ht="14.25" customHeight="1" x14ac:dyDescent="0.45">
      <c r="A629" s="99"/>
      <c r="B629" s="99"/>
      <c r="C629" s="99"/>
      <c r="D629" s="99"/>
      <c r="E629" s="99"/>
      <c r="F629" s="99"/>
      <c r="G629" s="99"/>
      <c r="H629" s="99"/>
      <c r="I629" s="99"/>
      <c r="J629" s="99"/>
      <c r="K629" s="99"/>
      <c r="L629" s="99"/>
      <c r="M629" s="99"/>
      <c r="N629" s="99"/>
      <c r="O629" s="99"/>
      <c r="P629" s="101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</row>
    <row r="630" spans="1:27" ht="14.25" customHeight="1" x14ac:dyDescent="0.45">
      <c r="A630" s="99"/>
      <c r="B630" s="99"/>
      <c r="C630" s="99"/>
      <c r="D630" s="99"/>
      <c r="E630" s="99"/>
      <c r="F630" s="99"/>
      <c r="G630" s="99"/>
      <c r="H630" s="99"/>
      <c r="I630" s="99"/>
      <c r="J630" s="99"/>
      <c r="K630" s="99"/>
      <c r="L630" s="99"/>
      <c r="M630" s="99"/>
      <c r="N630" s="99"/>
      <c r="O630" s="99"/>
      <c r="P630" s="101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</row>
    <row r="631" spans="1:27" ht="14.25" customHeight="1" x14ac:dyDescent="0.45">
      <c r="A631" s="99"/>
      <c r="B631" s="99"/>
      <c r="C631" s="99"/>
      <c r="D631" s="99"/>
      <c r="E631" s="99"/>
      <c r="F631" s="99"/>
      <c r="G631" s="99"/>
      <c r="H631" s="99"/>
      <c r="I631" s="99"/>
      <c r="J631" s="99"/>
      <c r="K631" s="99"/>
      <c r="L631" s="99"/>
      <c r="M631" s="99"/>
      <c r="N631" s="99"/>
      <c r="O631" s="99"/>
      <c r="P631" s="101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</row>
    <row r="632" spans="1:27" ht="14.25" customHeight="1" x14ac:dyDescent="0.45">
      <c r="A632" s="99"/>
      <c r="B632" s="99"/>
      <c r="C632" s="99"/>
      <c r="D632" s="99"/>
      <c r="E632" s="99"/>
      <c r="F632" s="99"/>
      <c r="G632" s="99"/>
      <c r="H632" s="99"/>
      <c r="I632" s="99"/>
      <c r="J632" s="99"/>
      <c r="K632" s="99"/>
      <c r="L632" s="99"/>
      <c r="M632" s="99"/>
      <c r="N632" s="99"/>
      <c r="O632" s="99"/>
      <c r="P632" s="101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</row>
    <row r="633" spans="1:27" ht="14.25" customHeight="1" x14ac:dyDescent="0.45">
      <c r="A633" s="99"/>
      <c r="B633" s="99"/>
      <c r="C633" s="99"/>
      <c r="D633" s="99"/>
      <c r="E633" s="99"/>
      <c r="F633" s="99"/>
      <c r="G633" s="99"/>
      <c r="H633" s="99"/>
      <c r="I633" s="99"/>
      <c r="J633" s="99"/>
      <c r="K633" s="99"/>
      <c r="L633" s="99"/>
      <c r="M633" s="99"/>
      <c r="N633" s="99"/>
      <c r="O633" s="99"/>
      <c r="P633" s="101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</row>
    <row r="634" spans="1:27" ht="14.25" customHeight="1" x14ac:dyDescent="0.45">
      <c r="A634" s="99"/>
      <c r="B634" s="99"/>
      <c r="C634" s="99"/>
      <c r="D634" s="99"/>
      <c r="E634" s="99"/>
      <c r="F634" s="99"/>
      <c r="G634" s="99"/>
      <c r="H634" s="99"/>
      <c r="I634" s="99"/>
      <c r="J634" s="99"/>
      <c r="K634" s="99"/>
      <c r="L634" s="99"/>
      <c r="M634" s="99"/>
      <c r="N634" s="99"/>
      <c r="O634" s="99"/>
      <c r="P634" s="101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</row>
    <row r="635" spans="1:27" ht="14.25" customHeight="1" x14ac:dyDescent="0.45">
      <c r="A635" s="99"/>
      <c r="B635" s="99"/>
      <c r="C635" s="99"/>
      <c r="D635" s="99"/>
      <c r="E635" s="99"/>
      <c r="F635" s="99"/>
      <c r="G635" s="99"/>
      <c r="H635" s="99"/>
      <c r="I635" s="99"/>
      <c r="J635" s="99"/>
      <c r="K635" s="99"/>
      <c r="L635" s="99"/>
      <c r="M635" s="99"/>
      <c r="N635" s="99"/>
      <c r="O635" s="99"/>
      <c r="P635" s="101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</row>
    <row r="636" spans="1:27" ht="14.25" customHeight="1" x14ac:dyDescent="0.45">
      <c r="A636" s="99"/>
      <c r="B636" s="99"/>
      <c r="C636" s="99"/>
      <c r="D636" s="99"/>
      <c r="E636" s="99"/>
      <c r="F636" s="99"/>
      <c r="G636" s="99"/>
      <c r="H636" s="99"/>
      <c r="I636" s="99"/>
      <c r="J636" s="99"/>
      <c r="K636" s="99"/>
      <c r="L636" s="99"/>
      <c r="M636" s="99"/>
      <c r="N636" s="99"/>
      <c r="O636" s="99"/>
      <c r="P636" s="101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</row>
    <row r="637" spans="1:27" ht="14.25" customHeight="1" x14ac:dyDescent="0.45">
      <c r="A637" s="99"/>
      <c r="B637" s="99"/>
      <c r="C637" s="99"/>
      <c r="D637" s="99"/>
      <c r="E637" s="99"/>
      <c r="F637" s="99"/>
      <c r="G637" s="99"/>
      <c r="H637" s="99"/>
      <c r="I637" s="99"/>
      <c r="J637" s="99"/>
      <c r="K637" s="99"/>
      <c r="L637" s="99"/>
      <c r="M637" s="99"/>
      <c r="N637" s="99"/>
      <c r="O637" s="99"/>
      <c r="P637" s="101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</row>
    <row r="638" spans="1:27" ht="14.25" customHeight="1" x14ac:dyDescent="0.45">
      <c r="A638" s="99"/>
      <c r="B638" s="99"/>
      <c r="C638" s="99"/>
      <c r="D638" s="99"/>
      <c r="E638" s="99"/>
      <c r="F638" s="99"/>
      <c r="G638" s="99"/>
      <c r="H638" s="99"/>
      <c r="I638" s="99"/>
      <c r="J638" s="99"/>
      <c r="K638" s="99"/>
      <c r="L638" s="99"/>
      <c r="M638" s="99"/>
      <c r="N638" s="99"/>
      <c r="O638" s="99"/>
      <c r="P638" s="101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</row>
    <row r="639" spans="1:27" ht="14.25" customHeight="1" x14ac:dyDescent="0.45">
      <c r="A639" s="99"/>
      <c r="B639" s="99"/>
      <c r="C639" s="99"/>
      <c r="D639" s="99"/>
      <c r="E639" s="99"/>
      <c r="F639" s="99"/>
      <c r="G639" s="99"/>
      <c r="H639" s="99"/>
      <c r="I639" s="99"/>
      <c r="J639" s="99"/>
      <c r="K639" s="99"/>
      <c r="L639" s="99"/>
      <c r="M639" s="99"/>
      <c r="N639" s="99"/>
      <c r="O639" s="99"/>
      <c r="P639" s="101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</row>
    <row r="640" spans="1:27" ht="14.25" customHeight="1" x14ac:dyDescent="0.45">
      <c r="A640" s="99"/>
      <c r="B640" s="99"/>
      <c r="C640" s="99"/>
      <c r="D640" s="99"/>
      <c r="E640" s="99"/>
      <c r="F640" s="99"/>
      <c r="G640" s="99"/>
      <c r="H640" s="99"/>
      <c r="I640" s="99"/>
      <c r="J640" s="99"/>
      <c r="K640" s="99"/>
      <c r="L640" s="99"/>
      <c r="M640" s="99"/>
      <c r="N640" s="99"/>
      <c r="O640" s="99"/>
      <c r="P640" s="101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</row>
    <row r="641" spans="1:27" ht="14.25" customHeight="1" x14ac:dyDescent="0.45">
      <c r="A641" s="99"/>
      <c r="B641" s="99"/>
      <c r="C641" s="99"/>
      <c r="D641" s="99"/>
      <c r="E641" s="99"/>
      <c r="F641" s="99"/>
      <c r="G641" s="99"/>
      <c r="H641" s="99"/>
      <c r="I641" s="99"/>
      <c r="J641" s="99"/>
      <c r="K641" s="99"/>
      <c r="L641" s="99"/>
      <c r="M641" s="99"/>
      <c r="N641" s="99"/>
      <c r="O641" s="99"/>
      <c r="P641" s="101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</row>
    <row r="642" spans="1:27" ht="14.25" customHeight="1" x14ac:dyDescent="0.45">
      <c r="A642" s="99"/>
      <c r="B642" s="99"/>
      <c r="C642" s="99"/>
      <c r="D642" s="99"/>
      <c r="E642" s="99"/>
      <c r="F642" s="99"/>
      <c r="G642" s="99"/>
      <c r="H642" s="99"/>
      <c r="I642" s="99"/>
      <c r="J642" s="99"/>
      <c r="K642" s="99"/>
      <c r="L642" s="99"/>
      <c r="M642" s="99"/>
      <c r="N642" s="99"/>
      <c r="O642" s="99"/>
      <c r="P642" s="101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</row>
    <row r="643" spans="1:27" ht="14.25" customHeight="1" x14ac:dyDescent="0.45">
      <c r="A643" s="99"/>
      <c r="B643" s="99"/>
      <c r="C643" s="99"/>
      <c r="D643" s="99"/>
      <c r="E643" s="99"/>
      <c r="F643" s="99"/>
      <c r="G643" s="99"/>
      <c r="H643" s="99"/>
      <c r="I643" s="99"/>
      <c r="J643" s="99"/>
      <c r="K643" s="99"/>
      <c r="L643" s="99"/>
      <c r="M643" s="99"/>
      <c r="N643" s="99"/>
      <c r="O643" s="99"/>
      <c r="P643" s="101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</row>
    <row r="644" spans="1:27" ht="14.25" customHeight="1" x14ac:dyDescent="0.45">
      <c r="A644" s="99"/>
      <c r="B644" s="99"/>
      <c r="C644" s="99"/>
      <c r="D644" s="99"/>
      <c r="E644" s="99"/>
      <c r="F644" s="99"/>
      <c r="G644" s="99"/>
      <c r="H644" s="99"/>
      <c r="I644" s="99"/>
      <c r="J644" s="99"/>
      <c r="K644" s="99"/>
      <c r="L644" s="99"/>
      <c r="M644" s="99"/>
      <c r="N644" s="99"/>
      <c r="O644" s="99"/>
      <c r="P644" s="101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</row>
    <row r="645" spans="1:27" ht="14.25" customHeight="1" x14ac:dyDescent="0.45">
      <c r="A645" s="99"/>
      <c r="B645" s="99"/>
      <c r="C645" s="99"/>
      <c r="D645" s="99"/>
      <c r="E645" s="99"/>
      <c r="F645" s="99"/>
      <c r="G645" s="99"/>
      <c r="H645" s="99"/>
      <c r="I645" s="99"/>
      <c r="J645" s="99"/>
      <c r="K645" s="99"/>
      <c r="L645" s="99"/>
      <c r="M645" s="99"/>
      <c r="N645" s="99"/>
      <c r="O645" s="99"/>
      <c r="P645" s="101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</row>
    <row r="646" spans="1:27" ht="14.25" customHeight="1" x14ac:dyDescent="0.45">
      <c r="A646" s="99"/>
      <c r="B646" s="99"/>
      <c r="C646" s="99"/>
      <c r="D646" s="99"/>
      <c r="E646" s="99"/>
      <c r="F646" s="99"/>
      <c r="G646" s="99"/>
      <c r="H646" s="99"/>
      <c r="I646" s="99"/>
      <c r="J646" s="99"/>
      <c r="K646" s="99"/>
      <c r="L646" s="99"/>
      <c r="M646" s="99"/>
      <c r="N646" s="99"/>
      <c r="O646" s="99"/>
      <c r="P646" s="101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</row>
    <row r="647" spans="1:27" ht="14.25" customHeight="1" x14ac:dyDescent="0.45">
      <c r="A647" s="99"/>
      <c r="B647" s="99"/>
      <c r="C647" s="99"/>
      <c r="D647" s="99"/>
      <c r="E647" s="99"/>
      <c r="F647" s="99"/>
      <c r="G647" s="99"/>
      <c r="H647" s="99"/>
      <c r="I647" s="99"/>
      <c r="J647" s="99"/>
      <c r="K647" s="99"/>
      <c r="L647" s="99"/>
      <c r="M647" s="99"/>
      <c r="N647" s="99"/>
      <c r="O647" s="99"/>
      <c r="P647" s="101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</row>
    <row r="648" spans="1:27" ht="14.25" customHeight="1" x14ac:dyDescent="0.45">
      <c r="A648" s="99"/>
      <c r="B648" s="99"/>
      <c r="C648" s="99"/>
      <c r="D648" s="99"/>
      <c r="E648" s="99"/>
      <c r="F648" s="99"/>
      <c r="G648" s="99"/>
      <c r="H648" s="99"/>
      <c r="I648" s="99"/>
      <c r="J648" s="99"/>
      <c r="K648" s="99"/>
      <c r="L648" s="99"/>
      <c r="M648" s="99"/>
      <c r="N648" s="99"/>
      <c r="O648" s="99"/>
      <c r="P648" s="101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</row>
    <row r="649" spans="1:27" ht="14.25" customHeight="1" x14ac:dyDescent="0.45">
      <c r="A649" s="99"/>
      <c r="B649" s="99"/>
      <c r="C649" s="99"/>
      <c r="D649" s="99"/>
      <c r="E649" s="99"/>
      <c r="F649" s="99"/>
      <c r="G649" s="99"/>
      <c r="H649" s="99"/>
      <c r="I649" s="99"/>
      <c r="J649" s="99"/>
      <c r="K649" s="99"/>
      <c r="L649" s="99"/>
      <c r="M649" s="99"/>
      <c r="N649" s="99"/>
      <c r="O649" s="99"/>
      <c r="P649" s="101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</row>
    <row r="650" spans="1:27" ht="14.25" customHeight="1" x14ac:dyDescent="0.45">
      <c r="A650" s="99"/>
      <c r="B650" s="99"/>
      <c r="C650" s="99"/>
      <c r="D650" s="99"/>
      <c r="E650" s="99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101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</row>
    <row r="651" spans="1:27" ht="14.25" customHeight="1" x14ac:dyDescent="0.45">
      <c r="A651" s="99"/>
      <c r="B651" s="99"/>
      <c r="C651" s="99"/>
      <c r="D651" s="99"/>
      <c r="E651" s="99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101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</row>
    <row r="652" spans="1:27" ht="14.25" customHeight="1" x14ac:dyDescent="0.45">
      <c r="A652" s="99"/>
      <c r="B652" s="99"/>
      <c r="C652" s="99"/>
      <c r="D652" s="99"/>
      <c r="E652" s="99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101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</row>
    <row r="653" spans="1:27" ht="14.25" customHeight="1" x14ac:dyDescent="0.45">
      <c r="A653" s="99"/>
      <c r="B653" s="99"/>
      <c r="C653" s="99"/>
      <c r="D653" s="99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101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</row>
    <row r="654" spans="1:27" ht="14.25" customHeight="1" x14ac:dyDescent="0.45">
      <c r="A654" s="99"/>
      <c r="B654" s="99"/>
      <c r="C654" s="99"/>
      <c r="D654" s="99"/>
      <c r="E654" s="99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101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</row>
    <row r="655" spans="1:27" ht="14.25" customHeight="1" x14ac:dyDescent="0.45">
      <c r="A655" s="99"/>
      <c r="B655" s="99"/>
      <c r="C655" s="99"/>
      <c r="D655" s="99"/>
      <c r="E655" s="99"/>
      <c r="F655" s="99"/>
      <c r="G655" s="99"/>
      <c r="H655" s="99"/>
      <c r="I655" s="99"/>
      <c r="J655" s="99"/>
      <c r="K655" s="99"/>
      <c r="L655" s="99"/>
      <c r="M655" s="99"/>
      <c r="N655" s="99"/>
      <c r="O655" s="99"/>
      <c r="P655" s="101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</row>
    <row r="656" spans="1:27" ht="14.25" customHeight="1" x14ac:dyDescent="0.45">
      <c r="A656" s="99"/>
      <c r="B656" s="99"/>
      <c r="C656" s="99"/>
      <c r="D656" s="99"/>
      <c r="E656" s="99"/>
      <c r="F656" s="99"/>
      <c r="G656" s="99"/>
      <c r="H656" s="99"/>
      <c r="I656" s="99"/>
      <c r="J656" s="99"/>
      <c r="K656" s="99"/>
      <c r="L656" s="99"/>
      <c r="M656" s="99"/>
      <c r="N656" s="99"/>
      <c r="O656" s="99"/>
      <c r="P656" s="101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</row>
    <row r="657" spans="1:27" ht="14.25" customHeight="1" x14ac:dyDescent="0.45">
      <c r="A657" s="99"/>
      <c r="B657" s="99"/>
      <c r="C657" s="99"/>
      <c r="D657" s="99"/>
      <c r="E657" s="99"/>
      <c r="F657" s="99"/>
      <c r="G657" s="99"/>
      <c r="H657" s="99"/>
      <c r="I657" s="99"/>
      <c r="J657" s="99"/>
      <c r="K657" s="99"/>
      <c r="L657" s="99"/>
      <c r="M657" s="99"/>
      <c r="N657" s="99"/>
      <c r="O657" s="99"/>
      <c r="P657" s="101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</row>
    <row r="658" spans="1:27" ht="14.25" customHeight="1" x14ac:dyDescent="0.45">
      <c r="A658" s="99"/>
      <c r="B658" s="99"/>
      <c r="C658" s="99"/>
      <c r="D658" s="99"/>
      <c r="E658" s="99"/>
      <c r="F658" s="99"/>
      <c r="G658" s="99"/>
      <c r="H658" s="99"/>
      <c r="I658" s="99"/>
      <c r="J658" s="99"/>
      <c r="K658" s="99"/>
      <c r="L658" s="99"/>
      <c r="M658" s="99"/>
      <c r="N658" s="99"/>
      <c r="O658" s="99"/>
      <c r="P658" s="101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</row>
    <row r="659" spans="1:27" ht="14.25" customHeight="1" x14ac:dyDescent="0.45">
      <c r="A659" s="99"/>
      <c r="B659" s="99"/>
      <c r="C659" s="99"/>
      <c r="D659" s="99"/>
      <c r="E659" s="99"/>
      <c r="F659" s="99"/>
      <c r="G659" s="99"/>
      <c r="H659" s="99"/>
      <c r="I659" s="99"/>
      <c r="J659" s="99"/>
      <c r="K659" s="99"/>
      <c r="L659" s="99"/>
      <c r="M659" s="99"/>
      <c r="N659" s="99"/>
      <c r="O659" s="99"/>
      <c r="P659" s="101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</row>
    <row r="660" spans="1:27" ht="14.25" customHeight="1" x14ac:dyDescent="0.45">
      <c r="A660" s="99"/>
      <c r="B660" s="99"/>
      <c r="C660" s="99"/>
      <c r="D660" s="99"/>
      <c r="E660" s="99"/>
      <c r="F660" s="99"/>
      <c r="G660" s="99"/>
      <c r="H660" s="99"/>
      <c r="I660" s="99"/>
      <c r="J660" s="99"/>
      <c r="K660" s="99"/>
      <c r="L660" s="99"/>
      <c r="M660" s="99"/>
      <c r="N660" s="99"/>
      <c r="O660" s="99"/>
      <c r="P660" s="101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</row>
    <row r="661" spans="1:27" ht="14.25" customHeight="1" x14ac:dyDescent="0.45">
      <c r="A661" s="99"/>
      <c r="B661" s="99"/>
      <c r="C661" s="99"/>
      <c r="D661" s="99"/>
      <c r="E661" s="99"/>
      <c r="F661" s="99"/>
      <c r="G661" s="99"/>
      <c r="H661" s="99"/>
      <c r="I661" s="99"/>
      <c r="J661" s="99"/>
      <c r="K661" s="99"/>
      <c r="L661" s="99"/>
      <c r="M661" s="99"/>
      <c r="N661" s="99"/>
      <c r="O661" s="99"/>
      <c r="P661" s="101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</row>
    <row r="662" spans="1:27" ht="14.25" customHeight="1" x14ac:dyDescent="0.45">
      <c r="A662" s="99"/>
      <c r="B662" s="99"/>
      <c r="C662" s="99"/>
      <c r="D662" s="99"/>
      <c r="E662" s="99"/>
      <c r="F662" s="99"/>
      <c r="G662" s="99"/>
      <c r="H662" s="99"/>
      <c r="I662" s="99"/>
      <c r="J662" s="99"/>
      <c r="K662" s="99"/>
      <c r="L662" s="99"/>
      <c r="M662" s="99"/>
      <c r="N662" s="99"/>
      <c r="O662" s="99"/>
      <c r="P662" s="101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</row>
    <row r="663" spans="1:27" ht="14.25" customHeight="1" x14ac:dyDescent="0.45">
      <c r="A663" s="99"/>
      <c r="B663" s="99"/>
      <c r="C663" s="99"/>
      <c r="D663" s="99"/>
      <c r="E663" s="99"/>
      <c r="F663" s="99"/>
      <c r="G663" s="99"/>
      <c r="H663" s="99"/>
      <c r="I663" s="99"/>
      <c r="J663" s="99"/>
      <c r="K663" s="99"/>
      <c r="L663" s="99"/>
      <c r="M663" s="99"/>
      <c r="N663" s="99"/>
      <c r="O663" s="99"/>
      <c r="P663" s="101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</row>
    <row r="664" spans="1:27" ht="14.25" customHeight="1" x14ac:dyDescent="0.45">
      <c r="A664" s="99"/>
      <c r="B664" s="99"/>
      <c r="C664" s="99"/>
      <c r="D664" s="99"/>
      <c r="E664" s="99"/>
      <c r="F664" s="99"/>
      <c r="G664" s="99"/>
      <c r="H664" s="99"/>
      <c r="I664" s="99"/>
      <c r="J664" s="99"/>
      <c r="K664" s="99"/>
      <c r="L664" s="99"/>
      <c r="M664" s="99"/>
      <c r="N664" s="99"/>
      <c r="O664" s="99"/>
      <c r="P664" s="101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</row>
    <row r="665" spans="1:27" ht="14.25" customHeight="1" x14ac:dyDescent="0.45">
      <c r="A665" s="99"/>
      <c r="B665" s="99"/>
      <c r="C665" s="99"/>
      <c r="D665" s="99"/>
      <c r="E665" s="99"/>
      <c r="F665" s="99"/>
      <c r="G665" s="99"/>
      <c r="H665" s="99"/>
      <c r="I665" s="99"/>
      <c r="J665" s="99"/>
      <c r="K665" s="99"/>
      <c r="L665" s="99"/>
      <c r="M665" s="99"/>
      <c r="N665" s="99"/>
      <c r="O665" s="99"/>
      <c r="P665" s="101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</row>
    <row r="666" spans="1:27" ht="14.25" customHeight="1" x14ac:dyDescent="0.45">
      <c r="A666" s="99"/>
      <c r="B666" s="99"/>
      <c r="C666" s="99"/>
      <c r="D666" s="99"/>
      <c r="E666" s="99"/>
      <c r="F666" s="99"/>
      <c r="G666" s="99"/>
      <c r="H666" s="99"/>
      <c r="I666" s="99"/>
      <c r="J666" s="99"/>
      <c r="K666" s="99"/>
      <c r="L666" s="99"/>
      <c r="M666" s="99"/>
      <c r="N666" s="99"/>
      <c r="O666" s="99"/>
      <c r="P666" s="101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</row>
    <row r="667" spans="1:27" ht="14.25" customHeight="1" x14ac:dyDescent="0.45">
      <c r="A667" s="99"/>
      <c r="B667" s="99"/>
      <c r="C667" s="99"/>
      <c r="D667" s="99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101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</row>
    <row r="668" spans="1:27" ht="14.25" customHeight="1" x14ac:dyDescent="0.45">
      <c r="A668" s="99"/>
      <c r="B668" s="99"/>
      <c r="C668" s="99"/>
      <c r="D668" s="99"/>
      <c r="E668" s="99"/>
      <c r="F668" s="99"/>
      <c r="G668" s="99"/>
      <c r="H668" s="99"/>
      <c r="I668" s="99"/>
      <c r="J668" s="99"/>
      <c r="K668" s="99"/>
      <c r="L668" s="99"/>
      <c r="M668" s="99"/>
      <c r="N668" s="99"/>
      <c r="O668" s="99"/>
      <c r="P668" s="101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</row>
    <row r="669" spans="1:27" ht="14.25" customHeight="1" x14ac:dyDescent="0.45">
      <c r="A669" s="99"/>
      <c r="B669" s="99"/>
      <c r="C669" s="99"/>
      <c r="D669" s="99"/>
      <c r="E669" s="99"/>
      <c r="F669" s="99"/>
      <c r="G669" s="99"/>
      <c r="H669" s="99"/>
      <c r="I669" s="99"/>
      <c r="J669" s="99"/>
      <c r="K669" s="99"/>
      <c r="L669" s="99"/>
      <c r="M669" s="99"/>
      <c r="N669" s="99"/>
      <c r="O669" s="99"/>
      <c r="P669" s="101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</row>
    <row r="670" spans="1:27" ht="14.25" customHeight="1" x14ac:dyDescent="0.45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101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</row>
    <row r="671" spans="1:27" ht="14.25" customHeight="1" x14ac:dyDescent="0.45">
      <c r="A671" s="99"/>
      <c r="B671" s="99"/>
      <c r="C671" s="99"/>
      <c r="D671" s="99"/>
      <c r="E671" s="99"/>
      <c r="F671" s="99"/>
      <c r="G671" s="99"/>
      <c r="H671" s="99"/>
      <c r="I671" s="99"/>
      <c r="J671" s="99"/>
      <c r="K671" s="99"/>
      <c r="L671" s="99"/>
      <c r="M671" s="99"/>
      <c r="N671" s="99"/>
      <c r="O671" s="99"/>
      <c r="P671" s="101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</row>
    <row r="672" spans="1:27" ht="14.25" customHeight="1" x14ac:dyDescent="0.45">
      <c r="A672" s="99"/>
      <c r="B672" s="99"/>
      <c r="C672" s="99"/>
      <c r="D672" s="99"/>
      <c r="E672" s="99"/>
      <c r="F672" s="99"/>
      <c r="G672" s="99"/>
      <c r="H672" s="99"/>
      <c r="I672" s="99"/>
      <c r="J672" s="99"/>
      <c r="K672" s="99"/>
      <c r="L672" s="99"/>
      <c r="M672" s="99"/>
      <c r="N672" s="99"/>
      <c r="O672" s="99"/>
      <c r="P672" s="101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</row>
    <row r="673" spans="1:27" ht="14.25" customHeight="1" x14ac:dyDescent="0.45">
      <c r="A673" s="99"/>
      <c r="B673" s="99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/>
      <c r="N673" s="99"/>
      <c r="O673" s="99"/>
      <c r="P673" s="101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</row>
    <row r="674" spans="1:27" ht="14.25" customHeight="1" x14ac:dyDescent="0.45">
      <c r="A674" s="99"/>
      <c r="B674" s="99"/>
      <c r="C674" s="99"/>
      <c r="D674" s="99"/>
      <c r="E674" s="99"/>
      <c r="F674" s="99"/>
      <c r="G674" s="99"/>
      <c r="H674" s="99"/>
      <c r="I674" s="99"/>
      <c r="J674" s="99"/>
      <c r="K674" s="99"/>
      <c r="L674" s="99"/>
      <c r="M674" s="99"/>
      <c r="N674" s="99"/>
      <c r="O674" s="99"/>
      <c r="P674" s="101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</row>
    <row r="675" spans="1:27" ht="14.25" customHeight="1" x14ac:dyDescent="0.45">
      <c r="A675" s="99"/>
      <c r="B675" s="99"/>
      <c r="C675" s="99"/>
      <c r="D675" s="99"/>
      <c r="E675" s="99"/>
      <c r="F675" s="99"/>
      <c r="G675" s="99"/>
      <c r="H675" s="99"/>
      <c r="I675" s="99"/>
      <c r="J675" s="99"/>
      <c r="K675" s="99"/>
      <c r="L675" s="99"/>
      <c r="M675" s="99"/>
      <c r="N675" s="99"/>
      <c r="O675" s="99"/>
      <c r="P675" s="101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</row>
    <row r="676" spans="1:27" ht="14.25" customHeight="1" x14ac:dyDescent="0.45">
      <c r="A676" s="99"/>
      <c r="B676" s="99"/>
      <c r="C676" s="99"/>
      <c r="D676" s="99"/>
      <c r="E676" s="99"/>
      <c r="F676" s="99"/>
      <c r="G676" s="99"/>
      <c r="H676" s="99"/>
      <c r="I676" s="99"/>
      <c r="J676" s="99"/>
      <c r="K676" s="99"/>
      <c r="L676" s="99"/>
      <c r="M676" s="99"/>
      <c r="N676" s="99"/>
      <c r="O676" s="99"/>
      <c r="P676" s="101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</row>
    <row r="677" spans="1:27" ht="14.25" customHeight="1" x14ac:dyDescent="0.45">
      <c r="A677" s="99"/>
      <c r="B677" s="99"/>
      <c r="C677" s="99"/>
      <c r="D677" s="99"/>
      <c r="E677" s="99"/>
      <c r="F677" s="99"/>
      <c r="G677" s="99"/>
      <c r="H677" s="99"/>
      <c r="I677" s="99"/>
      <c r="J677" s="99"/>
      <c r="K677" s="99"/>
      <c r="L677" s="99"/>
      <c r="M677" s="99"/>
      <c r="N677" s="99"/>
      <c r="O677" s="99"/>
      <c r="P677" s="101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</row>
    <row r="678" spans="1:27" ht="14.25" customHeight="1" x14ac:dyDescent="0.45">
      <c r="A678" s="99"/>
      <c r="B678" s="99"/>
      <c r="C678" s="99"/>
      <c r="D678" s="99"/>
      <c r="E678" s="99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101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</row>
    <row r="679" spans="1:27" ht="14.25" customHeight="1" x14ac:dyDescent="0.45">
      <c r="A679" s="99"/>
      <c r="B679" s="99"/>
      <c r="C679" s="99"/>
      <c r="D679" s="99"/>
      <c r="E679" s="99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101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</row>
    <row r="680" spans="1:27" ht="14.25" customHeight="1" x14ac:dyDescent="0.45">
      <c r="A680" s="99"/>
      <c r="B680" s="99"/>
      <c r="C680" s="99"/>
      <c r="D680" s="99"/>
      <c r="E680" s="99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101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</row>
    <row r="681" spans="1:27" ht="14.25" customHeight="1" x14ac:dyDescent="0.45">
      <c r="A681" s="99"/>
      <c r="B681" s="99"/>
      <c r="C681" s="99"/>
      <c r="D681" s="99"/>
      <c r="E681" s="99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101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</row>
    <row r="682" spans="1:27" ht="14.25" customHeight="1" x14ac:dyDescent="0.45">
      <c r="A682" s="99"/>
      <c r="B682" s="99"/>
      <c r="C682" s="99"/>
      <c r="D682" s="99"/>
      <c r="E682" s="99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101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</row>
    <row r="683" spans="1:27" ht="14.25" customHeight="1" x14ac:dyDescent="0.45">
      <c r="A683" s="99"/>
      <c r="B683" s="99"/>
      <c r="C683" s="99"/>
      <c r="D683" s="99"/>
      <c r="E683" s="99"/>
      <c r="F683" s="99"/>
      <c r="G683" s="99"/>
      <c r="H683" s="99"/>
      <c r="I683" s="99"/>
      <c r="J683" s="99"/>
      <c r="K683" s="99"/>
      <c r="L683" s="99"/>
      <c r="M683" s="99"/>
      <c r="N683" s="99"/>
      <c r="O683" s="99"/>
      <c r="P683" s="101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</row>
    <row r="684" spans="1:27" ht="14.25" customHeight="1" x14ac:dyDescent="0.45">
      <c r="A684" s="99"/>
      <c r="B684" s="99"/>
      <c r="C684" s="99"/>
      <c r="D684" s="99"/>
      <c r="E684" s="99"/>
      <c r="F684" s="99"/>
      <c r="G684" s="99"/>
      <c r="H684" s="99"/>
      <c r="I684" s="99"/>
      <c r="J684" s="99"/>
      <c r="K684" s="99"/>
      <c r="L684" s="99"/>
      <c r="M684" s="99"/>
      <c r="N684" s="99"/>
      <c r="O684" s="99"/>
      <c r="P684" s="101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</row>
    <row r="685" spans="1:27" ht="14.25" customHeight="1" x14ac:dyDescent="0.45">
      <c r="A685" s="99"/>
      <c r="B685" s="99"/>
      <c r="C685" s="99"/>
      <c r="D685" s="99"/>
      <c r="E685" s="99"/>
      <c r="F685" s="99"/>
      <c r="G685" s="99"/>
      <c r="H685" s="99"/>
      <c r="I685" s="99"/>
      <c r="J685" s="99"/>
      <c r="K685" s="99"/>
      <c r="L685" s="99"/>
      <c r="M685" s="99"/>
      <c r="N685" s="99"/>
      <c r="O685" s="99"/>
      <c r="P685" s="101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</row>
    <row r="686" spans="1:27" ht="14.25" customHeight="1" x14ac:dyDescent="0.45">
      <c r="A686" s="99"/>
      <c r="B686" s="99"/>
      <c r="C686" s="99"/>
      <c r="D686" s="99"/>
      <c r="E686" s="99"/>
      <c r="F686" s="99"/>
      <c r="G686" s="99"/>
      <c r="H686" s="99"/>
      <c r="I686" s="99"/>
      <c r="J686" s="99"/>
      <c r="K686" s="99"/>
      <c r="L686" s="99"/>
      <c r="M686" s="99"/>
      <c r="N686" s="99"/>
      <c r="O686" s="99"/>
      <c r="P686" s="101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</row>
    <row r="687" spans="1:27" ht="14.25" customHeight="1" x14ac:dyDescent="0.45">
      <c r="A687" s="99"/>
      <c r="B687" s="99"/>
      <c r="C687" s="99"/>
      <c r="D687" s="99"/>
      <c r="E687" s="99"/>
      <c r="F687" s="99"/>
      <c r="G687" s="99"/>
      <c r="H687" s="99"/>
      <c r="I687" s="99"/>
      <c r="J687" s="99"/>
      <c r="K687" s="99"/>
      <c r="L687" s="99"/>
      <c r="M687" s="99"/>
      <c r="N687" s="99"/>
      <c r="O687" s="99"/>
      <c r="P687" s="101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</row>
    <row r="688" spans="1:27" ht="14.25" customHeight="1" x14ac:dyDescent="0.45">
      <c r="A688" s="99"/>
      <c r="B688" s="99"/>
      <c r="C688" s="99"/>
      <c r="D688" s="99"/>
      <c r="E688" s="99"/>
      <c r="F688" s="99"/>
      <c r="G688" s="99"/>
      <c r="H688" s="99"/>
      <c r="I688" s="99"/>
      <c r="J688" s="99"/>
      <c r="K688" s="99"/>
      <c r="L688" s="99"/>
      <c r="M688" s="99"/>
      <c r="N688" s="99"/>
      <c r="O688" s="99"/>
      <c r="P688" s="101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</row>
    <row r="689" spans="1:27" ht="14.25" customHeight="1" x14ac:dyDescent="0.45">
      <c r="A689" s="99"/>
      <c r="B689" s="99"/>
      <c r="C689" s="99"/>
      <c r="D689" s="99"/>
      <c r="E689" s="99"/>
      <c r="F689" s="99"/>
      <c r="G689" s="99"/>
      <c r="H689" s="99"/>
      <c r="I689" s="99"/>
      <c r="J689" s="99"/>
      <c r="K689" s="99"/>
      <c r="L689" s="99"/>
      <c r="M689" s="99"/>
      <c r="N689" s="99"/>
      <c r="O689" s="99"/>
      <c r="P689" s="101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</row>
    <row r="690" spans="1:27" ht="14.25" customHeight="1" x14ac:dyDescent="0.45">
      <c r="A690" s="99"/>
      <c r="B690" s="99"/>
      <c r="C690" s="99"/>
      <c r="D690" s="99"/>
      <c r="E690" s="99"/>
      <c r="F690" s="99"/>
      <c r="G690" s="99"/>
      <c r="H690" s="99"/>
      <c r="I690" s="99"/>
      <c r="J690" s="99"/>
      <c r="K690" s="99"/>
      <c r="L690" s="99"/>
      <c r="M690" s="99"/>
      <c r="N690" s="99"/>
      <c r="O690" s="99"/>
      <c r="P690" s="101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</row>
    <row r="691" spans="1:27" ht="14.25" customHeight="1" x14ac:dyDescent="0.45">
      <c r="A691" s="99"/>
      <c r="B691" s="99"/>
      <c r="C691" s="99"/>
      <c r="D691" s="99"/>
      <c r="E691" s="99"/>
      <c r="F691" s="99"/>
      <c r="G691" s="99"/>
      <c r="H691" s="99"/>
      <c r="I691" s="99"/>
      <c r="J691" s="99"/>
      <c r="K691" s="99"/>
      <c r="L691" s="99"/>
      <c r="M691" s="99"/>
      <c r="N691" s="99"/>
      <c r="O691" s="99"/>
      <c r="P691" s="101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</row>
    <row r="692" spans="1:27" ht="14.25" customHeight="1" x14ac:dyDescent="0.45">
      <c r="A692" s="99"/>
      <c r="B692" s="99"/>
      <c r="C692" s="99"/>
      <c r="D692" s="99"/>
      <c r="E692" s="99"/>
      <c r="F692" s="99"/>
      <c r="G692" s="99"/>
      <c r="H692" s="99"/>
      <c r="I692" s="99"/>
      <c r="J692" s="99"/>
      <c r="K692" s="99"/>
      <c r="L692" s="99"/>
      <c r="M692" s="99"/>
      <c r="N692" s="99"/>
      <c r="O692" s="99"/>
      <c r="P692" s="101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</row>
    <row r="693" spans="1:27" ht="14.25" customHeight="1" x14ac:dyDescent="0.45">
      <c r="A693" s="99"/>
      <c r="B693" s="99"/>
      <c r="C693" s="99"/>
      <c r="D693" s="99"/>
      <c r="E693" s="99"/>
      <c r="F693" s="99"/>
      <c r="G693" s="99"/>
      <c r="H693" s="99"/>
      <c r="I693" s="99"/>
      <c r="J693" s="99"/>
      <c r="K693" s="99"/>
      <c r="L693" s="99"/>
      <c r="M693" s="99"/>
      <c r="N693" s="99"/>
      <c r="O693" s="99"/>
      <c r="P693" s="101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</row>
    <row r="694" spans="1:27" ht="14.25" customHeight="1" x14ac:dyDescent="0.45">
      <c r="A694" s="99"/>
      <c r="B694" s="99"/>
      <c r="C694" s="99"/>
      <c r="D694" s="99"/>
      <c r="E694" s="99"/>
      <c r="F694" s="99"/>
      <c r="G694" s="99"/>
      <c r="H694" s="99"/>
      <c r="I694" s="99"/>
      <c r="J694" s="99"/>
      <c r="K694" s="99"/>
      <c r="L694" s="99"/>
      <c r="M694" s="99"/>
      <c r="N694" s="99"/>
      <c r="O694" s="99"/>
      <c r="P694" s="101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</row>
    <row r="695" spans="1:27" ht="14.25" customHeight="1" x14ac:dyDescent="0.45">
      <c r="A695" s="99"/>
      <c r="B695" s="99"/>
      <c r="C695" s="99"/>
      <c r="D695" s="99"/>
      <c r="E695" s="99"/>
      <c r="F695" s="99"/>
      <c r="G695" s="99"/>
      <c r="H695" s="99"/>
      <c r="I695" s="99"/>
      <c r="J695" s="99"/>
      <c r="K695" s="99"/>
      <c r="L695" s="99"/>
      <c r="M695" s="99"/>
      <c r="N695" s="99"/>
      <c r="O695" s="99"/>
      <c r="P695" s="101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</row>
    <row r="696" spans="1:27" ht="14.25" customHeight="1" x14ac:dyDescent="0.45">
      <c r="A696" s="99"/>
      <c r="B696" s="99"/>
      <c r="C696" s="99"/>
      <c r="D696" s="99"/>
      <c r="E696" s="99"/>
      <c r="F696" s="99"/>
      <c r="G696" s="99"/>
      <c r="H696" s="99"/>
      <c r="I696" s="99"/>
      <c r="J696" s="99"/>
      <c r="K696" s="99"/>
      <c r="L696" s="99"/>
      <c r="M696" s="99"/>
      <c r="N696" s="99"/>
      <c r="O696" s="99"/>
      <c r="P696" s="101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</row>
    <row r="697" spans="1:27" ht="14.25" customHeight="1" x14ac:dyDescent="0.45">
      <c r="A697" s="99"/>
      <c r="B697" s="99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/>
      <c r="N697" s="99"/>
      <c r="O697" s="99"/>
      <c r="P697" s="101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</row>
    <row r="698" spans="1:27" ht="14.25" customHeight="1" x14ac:dyDescent="0.45">
      <c r="A698" s="99"/>
      <c r="B698" s="99"/>
      <c r="C698" s="99"/>
      <c r="D698" s="99"/>
      <c r="E698" s="99"/>
      <c r="F698" s="99"/>
      <c r="G698" s="99"/>
      <c r="H698" s="99"/>
      <c r="I698" s="99"/>
      <c r="J698" s="99"/>
      <c r="K698" s="99"/>
      <c r="L698" s="99"/>
      <c r="M698" s="99"/>
      <c r="N698" s="99"/>
      <c r="O698" s="99"/>
      <c r="P698" s="101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</row>
    <row r="699" spans="1:27" ht="14.25" customHeight="1" x14ac:dyDescent="0.45">
      <c r="A699" s="99"/>
      <c r="B699" s="99"/>
      <c r="C699" s="99"/>
      <c r="D699" s="99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101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</row>
    <row r="700" spans="1:27" ht="14.25" customHeight="1" x14ac:dyDescent="0.45">
      <c r="A700" s="99"/>
      <c r="B700" s="99"/>
      <c r="C700" s="99"/>
      <c r="D700" s="99"/>
      <c r="E700" s="99"/>
      <c r="F700" s="99"/>
      <c r="G700" s="99"/>
      <c r="H700" s="99"/>
      <c r="I700" s="99"/>
      <c r="J700" s="99"/>
      <c r="K700" s="99"/>
      <c r="L700" s="99"/>
      <c r="M700" s="99"/>
      <c r="N700" s="99"/>
      <c r="O700" s="99"/>
      <c r="P700" s="101"/>
      <c r="Q700" s="99"/>
      <c r="R700" s="99"/>
      <c r="S700" s="99"/>
      <c r="T700" s="99"/>
      <c r="U700" s="99"/>
      <c r="V700" s="99"/>
      <c r="W700" s="99"/>
      <c r="X700" s="99"/>
      <c r="Y700" s="99"/>
      <c r="Z700" s="99"/>
      <c r="AA700" s="99"/>
    </row>
    <row r="701" spans="1:27" ht="14.25" customHeight="1" x14ac:dyDescent="0.45">
      <c r="A701" s="99"/>
      <c r="B701" s="99"/>
      <c r="C701" s="99"/>
      <c r="D701" s="99"/>
      <c r="E701" s="99"/>
      <c r="F701" s="99"/>
      <c r="G701" s="99"/>
      <c r="H701" s="99"/>
      <c r="I701" s="99"/>
      <c r="J701" s="99"/>
      <c r="K701" s="99"/>
      <c r="L701" s="99"/>
      <c r="M701" s="99"/>
      <c r="N701" s="99"/>
      <c r="O701" s="99"/>
      <c r="P701" s="101"/>
      <c r="Q701" s="99"/>
      <c r="R701" s="99"/>
      <c r="S701" s="99"/>
      <c r="T701" s="99"/>
      <c r="U701" s="99"/>
      <c r="V701" s="99"/>
      <c r="W701" s="99"/>
      <c r="X701" s="99"/>
      <c r="Y701" s="99"/>
      <c r="Z701" s="99"/>
      <c r="AA701" s="99"/>
    </row>
    <row r="702" spans="1:27" ht="14.25" customHeight="1" x14ac:dyDescent="0.45">
      <c r="A702" s="99"/>
      <c r="B702" s="99"/>
      <c r="C702" s="99"/>
      <c r="D702" s="99"/>
      <c r="E702" s="99"/>
      <c r="F702" s="99"/>
      <c r="G702" s="99"/>
      <c r="H702" s="99"/>
      <c r="I702" s="99"/>
      <c r="J702" s="99"/>
      <c r="K702" s="99"/>
      <c r="L702" s="99"/>
      <c r="M702" s="99"/>
      <c r="N702" s="99"/>
      <c r="O702" s="99"/>
      <c r="P702" s="101"/>
      <c r="Q702" s="99"/>
      <c r="R702" s="99"/>
      <c r="S702" s="99"/>
      <c r="T702" s="99"/>
      <c r="U702" s="99"/>
      <c r="V702" s="99"/>
      <c r="W702" s="99"/>
      <c r="X702" s="99"/>
      <c r="Y702" s="99"/>
      <c r="Z702" s="99"/>
      <c r="AA702" s="99"/>
    </row>
    <row r="703" spans="1:27" ht="14.25" customHeight="1" x14ac:dyDescent="0.45">
      <c r="A703" s="99"/>
      <c r="B703" s="99"/>
      <c r="C703" s="99"/>
      <c r="D703" s="99"/>
      <c r="E703" s="99"/>
      <c r="F703" s="99"/>
      <c r="G703" s="99"/>
      <c r="H703" s="99"/>
      <c r="I703" s="99"/>
      <c r="J703" s="99"/>
      <c r="K703" s="99"/>
      <c r="L703" s="99"/>
      <c r="M703" s="99"/>
      <c r="N703" s="99"/>
      <c r="O703" s="99"/>
      <c r="P703" s="101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</row>
    <row r="704" spans="1:27" ht="14.25" customHeight="1" x14ac:dyDescent="0.45">
      <c r="A704" s="99"/>
      <c r="B704" s="99"/>
      <c r="C704" s="99"/>
      <c r="D704" s="99"/>
      <c r="E704" s="99"/>
      <c r="F704" s="99"/>
      <c r="G704" s="99"/>
      <c r="H704" s="99"/>
      <c r="I704" s="99"/>
      <c r="J704" s="99"/>
      <c r="K704" s="99"/>
      <c r="L704" s="99"/>
      <c r="M704" s="99"/>
      <c r="N704" s="99"/>
      <c r="O704" s="99"/>
      <c r="P704" s="101"/>
      <c r="Q704" s="99"/>
      <c r="R704" s="99"/>
      <c r="S704" s="99"/>
      <c r="T704" s="99"/>
      <c r="U704" s="99"/>
      <c r="V704" s="99"/>
      <c r="W704" s="99"/>
      <c r="X704" s="99"/>
      <c r="Y704" s="99"/>
      <c r="Z704" s="99"/>
      <c r="AA704" s="99"/>
    </row>
    <row r="705" spans="1:27" ht="14.25" customHeight="1" x14ac:dyDescent="0.45">
      <c r="A705" s="99"/>
      <c r="B705" s="99"/>
      <c r="C705" s="99"/>
      <c r="D705" s="99"/>
      <c r="E705" s="99"/>
      <c r="F705" s="99"/>
      <c r="G705" s="99"/>
      <c r="H705" s="99"/>
      <c r="I705" s="99"/>
      <c r="J705" s="99"/>
      <c r="K705" s="99"/>
      <c r="L705" s="99"/>
      <c r="M705" s="99"/>
      <c r="N705" s="99"/>
      <c r="O705" s="99"/>
      <c r="P705" s="101"/>
      <c r="Q705" s="99"/>
      <c r="R705" s="99"/>
      <c r="S705" s="99"/>
      <c r="T705" s="99"/>
      <c r="U705" s="99"/>
      <c r="V705" s="99"/>
      <c r="W705" s="99"/>
      <c r="X705" s="99"/>
      <c r="Y705" s="99"/>
      <c r="Z705" s="99"/>
      <c r="AA705" s="99"/>
    </row>
    <row r="706" spans="1:27" ht="14.25" customHeight="1" x14ac:dyDescent="0.45">
      <c r="A706" s="99"/>
      <c r="B706" s="99"/>
      <c r="C706" s="99"/>
      <c r="D706" s="99"/>
      <c r="E706" s="99"/>
      <c r="F706" s="99"/>
      <c r="G706" s="99"/>
      <c r="H706" s="99"/>
      <c r="I706" s="99"/>
      <c r="J706" s="99"/>
      <c r="K706" s="99"/>
      <c r="L706" s="99"/>
      <c r="M706" s="99"/>
      <c r="N706" s="99"/>
      <c r="O706" s="99"/>
      <c r="P706" s="101"/>
      <c r="Q706" s="99"/>
      <c r="R706" s="99"/>
      <c r="S706" s="99"/>
      <c r="T706" s="99"/>
      <c r="U706" s="99"/>
      <c r="V706" s="99"/>
      <c r="W706" s="99"/>
      <c r="X706" s="99"/>
      <c r="Y706" s="99"/>
      <c r="Z706" s="99"/>
      <c r="AA706" s="99"/>
    </row>
    <row r="707" spans="1:27" ht="14.25" customHeight="1" x14ac:dyDescent="0.45">
      <c r="A707" s="99"/>
      <c r="B707" s="99"/>
      <c r="C707" s="99"/>
      <c r="D707" s="99"/>
      <c r="E707" s="99"/>
      <c r="F707" s="99"/>
      <c r="G707" s="99"/>
      <c r="H707" s="99"/>
      <c r="I707" s="99"/>
      <c r="J707" s="99"/>
      <c r="K707" s="99"/>
      <c r="L707" s="99"/>
      <c r="M707" s="99"/>
      <c r="N707" s="99"/>
      <c r="O707" s="99"/>
      <c r="P707" s="101"/>
      <c r="Q707" s="99"/>
      <c r="R707" s="99"/>
      <c r="S707" s="99"/>
      <c r="T707" s="99"/>
      <c r="U707" s="99"/>
      <c r="V707" s="99"/>
      <c r="W707" s="99"/>
      <c r="X707" s="99"/>
      <c r="Y707" s="99"/>
      <c r="Z707" s="99"/>
      <c r="AA707" s="99"/>
    </row>
    <row r="708" spans="1:27" ht="14.25" customHeight="1" x14ac:dyDescent="0.45">
      <c r="A708" s="99"/>
      <c r="B708" s="99"/>
      <c r="C708" s="99"/>
      <c r="D708" s="99"/>
      <c r="E708" s="99"/>
      <c r="F708" s="99"/>
      <c r="G708" s="99"/>
      <c r="H708" s="99"/>
      <c r="I708" s="99"/>
      <c r="J708" s="99"/>
      <c r="K708" s="99"/>
      <c r="L708" s="99"/>
      <c r="M708" s="99"/>
      <c r="N708" s="99"/>
      <c r="O708" s="99"/>
      <c r="P708" s="101"/>
      <c r="Q708" s="99"/>
      <c r="R708" s="99"/>
      <c r="S708" s="99"/>
      <c r="T708" s="99"/>
      <c r="U708" s="99"/>
      <c r="V708" s="99"/>
      <c r="W708" s="99"/>
      <c r="X708" s="99"/>
      <c r="Y708" s="99"/>
      <c r="Z708" s="99"/>
      <c r="AA708" s="99"/>
    </row>
    <row r="709" spans="1:27" ht="14.25" customHeight="1" x14ac:dyDescent="0.45">
      <c r="A709" s="99"/>
      <c r="B709" s="99"/>
      <c r="C709" s="99"/>
      <c r="D709" s="99"/>
      <c r="E709" s="99"/>
      <c r="F709" s="99"/>
      <c r="G709" s="99"/>
      <c r="H709" s="99"/>
      <c r="I709" s="99"/>
      <c r="J709" s="99"/>
      <c r="K709" s="99"/>
      <c r="L709" s="99"/>
      <c r="M709" s="99"/>
      <c r="N709" s="99"/>
      <c r="O709" s="99"/>
      <c r="P709" s="101"/>
      <c r="Q709" s="99"/>
      <c r="R709" s="99"/>
      <c r="S709" s="99"/>
      <c r="T709" s="99"/>
      <c r="U709" s="99"/>
      <c r="V709" s="99"/>
      <c r="W709" s="99"/>
      <c r="X709" s="99"/>
      <c r="Y709" s="99"/>
      <c r="Z709" s="99"/>
      <c r="AA709" s="99"/>
    </row>
    <row r="710" spans="1:27" ht="14.25" customHeight="1" x14ac:dyDescent="0.45">
      <c r="A710" s="99"/>
      <c r="B710" s="99"/>
      <c r="C710" s="99"/>
      <c r="D710" s="99"/>
      <c r="E710" s="99"/>
      <c r="F710" s="99"/>
      <c r="G710" s="99"/>
      <c r="H710" s="99"/>
      <c r="I710" s="99"/>
      <c r="J710" s="99"/>
      <c r="K710" s="99"/>
      <c r="L710" s="99"/>
      <c r="M710" s="99"/>
      <c r="N710" s="99"/>
      <c r="O710" s="99"/>
      <c r="P710" s="101"/>
      <c r="Q710" s="99"/>
      <c r="R710" s="99"/>
      <c r="S710" s="99"/>
      <c r="T710" s="99"/>
      <c r="U710" s="99"/>
      <c r="V710" s="99"/>
      <c r="W710" s="99"/>
      <c r="X710" s="99"/>
      <c r="Y710" s="99"/>
      <c r="Z710" s="99"/>
      <c r="AA710" s="99"/>
    </row>
    <row r="711" spans="1:27" ht="14.25" customHeight="1" x14ac:dyDescent="0.45">
      <c r="A711" s="99"/>
      <c r="B711" s="99"/>
      <c r="C711" s="99"/>
      <c r="D711" s="99"/>
      <c r="E711" s="99"/>
      <c r="F711" s="99"/>
      <c r="G711" s="99"/>
      <c r="H711" s="99"/>
      <c r="I711" s="99"/>
      <c r="J711" s="99"/>
      <c r="K711" s="99"/>
      <c r="L711" s="99"/>
      <c r="M711" s="99"/>
      <c r="N711" s="99"/>
      <c r="O711" s="99"/>
      <c r="P711" s="101"/>
      <c r="Q711" s="99"/>
      <c r="R711" s="99"/>
      <c r="S711" s="99"/>
      <c r="T711" s="99"/>
      <c r="U711" s="99"/>
      <c r="V711" s="99"/>
      <c r="W711" s="99"/>
      <c r="X711" s="99"/>
      <c r="Y711" s="99"/>
      <c r="Z711" s="99"/>
      <c r="AA711" s="99"/>
    </row>
    <row r="712" spans="1:27" ht="14.25" customHeight="1" x14ac:dyDescent="0.45">
      <c r="A712" s="99"/>
      <c r="B712" s="99"/>
      <c r="C712" s="99"/>
      <c r="D712" s="99"/>
      <c r="E712" s="99"/>
      <c r="F712" s="99"/>
      <c r="G712" s="99"/>
      <c r="H712" s="99"/>
      <c r="I712" s="99"/>
      <c r="J712" s="99"/>
      <c r="K712" s="99"/>
      <c r="L712" s="99"/>
      <c r="M712" s="99"/>
      <c r="N712" s="99"/>
      <c r="O712" s="99"/>
      <c r="P712" s="101"/>
      <c r="Q712" s="99"/>
      <c r="R712" s="99"/>
      <c r="S712" s="99"/>
      <c r="T712" s="99"/>
      <c r="U712" s="99"/>
      <c r="V712" s="99"/>
      <c r="W712" s="99"/>
      <c r="X712" s="99"/>
      <c r="Y712" s="99"/>
      <c r="Z712" s="99"/>
      <c r="AA712" s="99"/>
    </row>
    <row r="713" spans="1:27" ht="14.25" customHeight="1" x14ac:dyDescent="0.45">
      <c r="A713" s="99"/>
      <c r="B713" s="99"/>
      <c r="C713" s="99"/>
      <c r="D713" s="99"/>
      <c r="E713" s="99"/>
      <c r="F713" s="99"/>
      <c r="G713" s="99"/>
      <c r="H713" s="99"/>
      <c r="I713" s="99"/>
      <c r="J713" s="99"/>
      <c r="K713" s="99"/>
      <c r="L713" s="99"/>
      <c r="M713" s="99"/>
      <c r="N713" s="99"/>
      <c r="O713" s="99"/>
      <c r="P713" s="101"/>
      <c r="Q713" s="99"/>
      <c r="R713" s="99"/>
      <c r="S713" s="99"/>
      <c r="T713" s="99"/>
      <c r="U713" s="99"/>
      <c r="V713" s="99"/>
      <c r="W713" s="99"/>
      <c r="X713" s="99"/>
      <c r="Y713" s="99"/>
      <c r="Z713" s="99"/>
      <c r="AA713" s="99"/>
    </row>
    <row r="714" spans="1:27" ht="14.25" customHeight="1" x14ac:dyDescent="0.45">
      <c r="A714" s="99"/>
      <c r="B714" s="99"/>
      <c r="C714" s="99"/>
      <c r="D714" s="99"/>
      <c r="E714" s="99"/>
      <c r="F714" s="99"/>
      <c r="G714" s="99"/>
      <c r="H714" s="99"/>
      <c r="I714" s="99"/>
      <c r="J714" s="99"/>
      <c r="K714" s="99"/>
      <c r="L714" s="99"/>
      <c r="M714" s="99"/>
      <c r="N714" s="99"/>
      <c r="O714" s="99"/>
      <c r="P714" s="101"/>
      <c r="Q714" s="99"/>
      <c r="R714" s="99"/>
      <c r="S714" s="99"/>
      <c r="T714" s="99"/>
      <c r="U714" s="99"/>
      <c r="V714" s="99"/>
      <c r="W714" s="99"/>
      <c r="X714" s="99"/>
      <c r="Y714" s="99"/>
      <c r="Z714" s="99"/>
      <c r="AA714" s="99"/>
    </row>
    <row r="715" spans="1:27" ht="14.25" customHeight="1" x14ac:dyDescent="0.45">
      <c r="A715" s="99"/>
      <c r="B715" s="99"/>
      <c r="C715" s="99"/>
      <c r="D715" s="99"/>
      <c r="E715" s="99"/>
      <c r="F715" s="99"/>
      <c r="G715" s="99"/>
      <c r="H715" s="99"/>
      <c r="I715" s="99"/>
      <c r="J715" s="99"/>
      <c r="K715" s="99"/>
      <c r="L715" s="99"/>
      <c r="M715" s="99"/>
      <c r="N715" s="99"/>
      <c r="O715" s="99"/>
      <c r="P715" s="101"/>
      <c r="Q715" s="99"/>
      <c r="R715" s="99"/>
      <c r="S715" s="99"/>
      <c r="T715" s="99"/>
      <c r="U715" s="99"/>
      <c r="V715" s="99"/>
      <c r="W715" s="99"/>
      <c r="X715" s="99"/>
      <c r="Y715" s="99"/>
      <c r="Z715" s="99"/>
      <c r="AA715" s="99"/>
    </row>
    <row r="716" spans="1:27" ht="14.25" customHeight="1" x14ac:dyDescent="0.45">
      <c r="A716" s="99"/>
      <c r="B716" s="99"/>
      <c r="C716" s="99"/>
      <c r="D716" s="99"/>
      <c r="E716" s="99"/>
      <c r="F716" s="99"/>
      <c r="G716" s="99"/>
      <c r="H716" s="99"/>
      <c r="I716" s="99"/>
      <c r="J716" s="99"/>
      <c r="K716" s="99"/>
      <c r="L716" s="99"/>
      <c r="M716" s="99"/>
      <c r="N716" s="99"/>
      <c r="O716" s="99"/>
      <c r="P716" s="101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</row>
    <row r="717" spans="1:27" ht="14.25" customHeight="1" x14ac:dyDescent="0.45">
      <c r="A717" s="99"/>
      <c r="B717" s="99"/>
      <c r="C717" s="99"/>
      <c r="D717" s="99"/>
      <c r="E717" s="99"/>
      <c r="F717" s="99"/>
      <c r="G717" s="99"/>
      <c r="H717" s="99"/>
      <c r="I717" s="99"/>
      <c r="J717" s="99"/>
      <c r="K717" s="99"/>
      <c r="L717" s="99"/>
      <c r="M717" s="99"/>
      <c r="N717" s="99"/>
      <c r="O717" s="99"/>
      <c r="P717" s="101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99"/>
    </row>
    <row r="718" spans="1:27" ht="14.25" customHeight="1" x14ac:dyDescent="0.45">
      <c r="A718" s="99"/>
      <c r="B718" s="99"/>
      <c r="C718" s="99"/>
      <c r="D718" s="99"/>
      <c r="E718" s="99"/>
      <c r="F718" s="99"/>
      <c r="G718" s="99"/>
      <c r="H718" s="99"/>
      <c r="I718" s="99"/>
      <c r="J718" s="99"/>
      <c r="K718" s="99"/>
      <c r="L718" s="99"/>
      <c r="M718" s="99"/>
      <c r="N718" s="99"/>
      <c r="O718" s="99"/>
      <c r="P718" s="101"/>
      <c r="Q718" s="99"/>
      <c r="R718" s="99"/>
      <c r="S718" s="99"/>
      <c r="T718" s="99"/>
      <c r="U718" s="99"/>
      <c r="V718" s="99"/>
      <c r="W718" s="99"/>
      <c r="X718" s="99"/>
      <c r="Y718" s="99"/>
      <c r="Z718" s="99"/>
      <c r="AA718" s="99"/>
    </row>
    <row r="719" spans="1:27" ht="14.25" customHeight="1" x14ac:dyDescent="0.45">
      <c r="A719" s="99"/>
      <c r="B719" s="99"/>
      <c r="C719" s="99"/>
      <c r="D719" s="99"/>
      <c r="E719" s="99"/>
      <c r="F719" s="99"/>
      <c r="G719" s="99"/>
      <c r="H719" s="99"/>
      <c r="I719" s="99"/>
      <c r="J719" s="99"/>
      <c r="K719" s="99"/>
      <c r="L719" s="99"/>
      <c r="M719" s="99"/>
      <c r="N719" s="99"/>
      <c r="O719" s="99"/>
      <c r="P719" s="101"/>
      <c r="Q719" s="99"/>
      <c r="R719" s="99"/>
      <c r="S719" s="99"/>
      <c r="T719" s="99"/>
      <c r="U719" s="99"/>
      <c r="V719" s="99"/>
      <c r="W719" s="99"/>
      <c r="X719" s="99"/>
      <c r="Y719" s="99"/>
      <c r="Z719" s="99"/>
      <c r="AA719" s="99"/>
    </row>
    <row r="720" spans="1:27" ht="14.25" customHeight="1" x14ac:dyDescent="0.45">
      <c r="A720" s="99"/>
      <c r="B720" s="99"/>
      <c r="C720" s="99"/>
      <c r="D720" s="99"/>
      <c r="E720" s="99"/>
      <c r="F720" s="99"/>
      <c r="G720" s="99"/>
      <c r="H720" s="99"/>
      <c r="I720" s="99"/>
      <c r="J720" s="99"/>
      <c r="K720" s="99"/>
      <c r="L720" s="99"/>
      <c r="M720" s="99"/>
      <c r="N720" s="99"/>
      <c r="O720" s="99"/>
      <c r="P720" s="101"/>
      <c r="Q720" s="99"/>
      <c r="R720" s="99"/>
      <c r="S720" s="99"/>
      <c r="T720" s="99"/>
      <c r="U720" s="99"/>
      <c r="V720" s="99"/>
      <c r="W720" s="99"/>
      <c r="X720" s="99"/>
      <c r="Y720" s="99"/>
      <c r="Z720" s="99"/>
      <c r="AA720" s="99"/>
    </row>
    <row r="721" spans="1:27" ht="14.25" customHeight="1" x14ac:dyDescent="0.45">
      <c r="A721" s="99"/>
      <c r="B721" s="99"/>
      <c r="C721" s="99"/>
      <c r="D721" s="99"/>
      <c r="E721" s="99"/>
      <c r="F721" s="99"/>
      <c r="G721" s="99"/>
      <c r="H721" s="99"/>
      <c r="I721" s="99"/>
      <c r="J721" s="99"/>
      <c r="K721" s="99"/>
      <c r="L721" s="99"/>
      <c r="M721" s="99"/>
      <c r="N721" s="99"/>
      <c r="O721" s="99"/>
      <c r="P721" s="101"/>
      <c r="Q721" s="99"/>
      <c r="R721" s="99"/>
      <c r="S721" s="99"/>
      <c r="T721" s="99"/>
      <c r="U721" s="99"/>
      <c r="V721" s="99"/>
      <c r="W721" s="99"/>
      <c r="X721" s="99"/>
      <c r="Y721" s="99"/>
      <c r="Z721" s="99"/>
      <c r="AA721" s="99"/>
    </row>
    <row r="722" spans="1:27" ht="14.25" customHeight="1" x14ac:dyDescent="0.45">
      <c r="A722" s="99"/>
      <c r="B722" s="99"/>
      <c r="C722" s="99"/>
      <c r="D722" s="99"/>
      <c r="E722" s="99"/>
      <c r="F722" s="99"/>
      <c r="G722" s="99"/>
      <c r="H722" s="99"/>
      <c r="I722" s="99"/>
      <c r="J722" s="99"/>
      <c r="K722" s="99"/>
      <c r="L722" s="99"/>
      <c r="M722" s="99"/>
      <c r="N722" s="99"/>
      <c r="O722" s="99"/>
      <c r="P722" s="101"/>
      <c r="Q722" s="99"/>
      <c r="R722" s="99"/>
      <c r="S722" s="99"/>
      <c r="T722" s="99"/>
      <c r="U722" s="99"/>
      <c r="V722" s="99"/>
      <c r="W722" s="99"/>
      <c r="X722" s="99"/>
      <c r="Y722" s="99"/>
      <c r="Z722" s="99"/>
      <c r="AA722" s="99"/>
    </row>
    <row r="723" spans="1:27" ht="14.25" customHeight="1" x14ac:dyDescent="0.45">
      <c r="A723" s="99"/>
      <c r="B723" s="99"/>
      <c r="C723" s="99"/>
      <c r="D723" s="99"/>
      <c r="E723" s="99"/>
      <c r="F723" s="99"/>
      <c r="G723" s="99"/>
      <c r="H723" s="99"/>
      <c r="I723" s="99"/>
      <c r="J723" s="99"/>
      <c r="K723" s="99"/>
      <c r="L723" s="99"/>
      <c r="M723" s="99"/>
      <c r="N723" s="99"/>
      <c r="O723" s="99"/>
      <c r="P723" s="101"/>
      <c r="Q723" s="99"/>
      <c r="R723" s="99"/>
      <c r="S723" s="99"/>
      <c r="T723" s="99"/>
      <c r="U723" s="99"/>
      <c r="V723" s="99"/>
      <c r="W723" s="99"/>
      <c r="X723" s="99"/>
      <c r="Y723" s="99"/>
      <c r="Z723" s="99"/>
      <c r="AA723" s="99"/>
    </row>
    <row r="724" spans="1:27" ht="14.25" customHeight="1" x14ac:dyDescent="0.45">
      <c r="A724" s="99"/>
      <c r="B724" s="99"/>
      <c r="C724" s="99"/>
      <c r="D724" s="99"/>
      <c r="E724" s="99"/>
      <c r="F724" s="99"/>
      <c r="G724" s="99"/>
      <c r="H724" s="99"/>
      <c r="I724" s="99"/>
      <c r="J724" s="99"/>
      <c r="K724" s="99"/>
      <c r="L724" s="99"/>
      <c r="M724" s="99"/>
      <c r="N724" s="99"/>
      <c r="O724" s="99"/>
      <c r="P724" s="101"/>
      <c r="Q724" s="99"/>
      <c r="R724" s="99"/>
      <c r="S724" s="99"/>
      <c r="T724" s="99"/>
      <c r="U724" s="99"/>
      <c r="V724" s="99"/>
      <c r="W724" s="99"/>
      <c r="X724" s="99"/>
      <c r="Y724" s="99"/>
      <c r="Z724" s="99"/>
      <c r="AA724" s="99"/>
    </row>
    <row r="725" spans="1:27" ht="14.25" customHeight="1" x14ac:dyDescent="0.45">
      <c r="A725" s="99"/>
      <c r="B725" s="99"/>
      <c r="C725" s="99"/>
      <c r="D725" s="99"/>
      <c r="E725" s="99"/>
      <c r="F725" s="99"/>
      <c r="G725" s="99"/>
      <c r="H725" s="99"/>
      <c r="I725" s="99"/>
      <c r="J725" s="99"/>
      <c r="K725" s="99"/>
      <c r="L725" s="99"/>
      <c r="M725" s="99"/>
      <c r="N725" s="99"/>
      <c r="O725" s="99"/>
      <c r="P725" s="101"/>
      <c r="Q725" s="99"/>
      <c r="R725" s="99"/>
      <c r="S725" s="99"/>
      <c r="T725" s="99"/>
      <c r="U725" s="99"/>
      <c r="V725" s="99"/>
      <c r="W725" s="99"/>
      <c r="X725" s="99"/>
      <c r="Y725" s="99"/>
      <c r="Z725" s="99"/>
      <c r="AA725" s="99"/>
    </row>
    <row r="726" spans="1:27" ht="14.25" customHeight="1" x14ac:dyDescent="0.45">
      <c r="A726" s="99"/>
      <c r="B726" s="99"/>
      <c r="C726" s="99"/>
      <c r="D726" s="99"/>
      <c r="E726" s="99"/>
      <c r="F726" s="99"/>
      <c r="G726" s="99"/>
      <c r="H726" s="99"/>
      <c r="I726" s="99"/>
      <c r="J726" s="99"/>
      <c r="K726" s="99"/>
      <c r="L726" s="99"/>
      <c r="M726" s="99"/>
      <c r="N726" s="99"/>
      <c r="O726" s="99"/>
      <c r="P726" s="101"/>
      <c r="Q726" s="99"/>
      <c r="R726" s="99"/>
      <c r="S726" s="99"/>
      <c r="T726" s="99"/>
      <c r="U726" s="99"/>
      <c r="V726" s="99"/>
      <c r="W726" s="99"/>
      <c r="X726" s="99"/>
      <c r="Y726" s="99"/>
      <c r="Z726" s="99"/>
      <c r="AA726" s="99"/>
    </row>
    <row r="727" spans="1:27" ht="14.25" customHeight="1" x14ac:dyDescent="0.45">
      <c r="A727" s="99"/>
      <c r="B727" s="99"/>
      <c r="C727" s="99"/>
      <c r="D727" s="99"/>
      <c r="E727" s="99"/>
      <c r="F727" s="99"/>
      <c r="G727" s="99"/>
      <c r="H727" s="99"/>
      <c r="I727" s="99"/>
      <c r="J727" s="99"/>
      <c r="K727" s="99"/>
      <c r="L727" s="99"/>
      <c r="M727" s="99"/>
      <c r="N727" s="99"/>
      <c r="O727" s="99"/>
      <c r="P727" s="101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</row>
    <row r="728" spans="1:27" ht="14.25" customHeight="1" x14ac:dyDescent="0.45">
      <c r="A728" s="99"/>
      <c r="B728" s="99"/>
      <c r="C728" s="99"/>
      <c r="D728" s="99"/>
      <c r="E728" s="99"/>
      <c r="F728" s="99"/>
      <c r="G728" s="99"/>
      <c r="H728" s="99"/>
      <c r="I728" s="99"/>
      <c r="J728" s="99"/>
      <c r="K728" s="99"/>
      <c r="L728" s="99"/>
      <c r="M728" s="99"/>
      <c r="N728" s="99"/>
      <c r="O728" s="99"/>
      <c r="P728" s="101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</row>
    <row r="729" spans="1:27" ht="14.25" customHeight="1" x14ac:dyDescent="0.45">
      <c r="A729" s="99"/>
      <c r="B729" s="99"/>
      <c r="C729" s="99"/>
      <c r="D729" s="99"/>
      <c r="E729" s="99"/>
      <c r="F729" s="99"/>
      <c r="G729" s="99"/>
      <c r="H729" s="99"/>
      <c r="I729" s="99"/>
      <c r="J729" s="99"/>
      <c r="K729" s="99"/>
      <c r="L729" s="99"/>
      <c r="M729" s="99"/>
      <c r="N729" s="99"/>
      <c r="O729" s="99"/>
      <c r="P729" s="101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</row>
    <row r="730" spans="1:27" ht="14.25" customHeight="1" x14ac:dyDescent="0.45">
      <c r="A730" s="99"/>
      <c r="B730" s="99"/>
      <c r="C730" s="99"/>
      <c r="D730" s="99"/>
      <c r="E730" s="99"/>
      <c r="F730" s="99"/>
      <c r="G730" s="99"/>
      <c r="H730" s="99"/>
      <c r="I730" s="99"/>
      <c r="J730" s="99"/>
      <c r="K730" s="99"/>
      <c r="L730" s="99"/>
      <c r="M730" s="99"/>
      <c r="N730" s="99"/>
      <c r="O730" s="99"/>
      <c r="P730" s="101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</row>
    <row r="731" spans="1:27" ht="14.25" customHeight="1" x14ac:dyDescent="0.45">
      <c r="A731" s="99"/>
      <c r="B731" s="99"/>
      <c r="C731" s="99"/>
      <c r="D731" s="99"/>
      <c r="E731" s="99"/>
      <c r="F731" s="99"/>
      <c r="G731" s="99"/>
      <c r="H731" s="99"/>
      <c r="I731" s="99"/>
      <c r="J731" s="99"/>
      <c r="K731" s="99"/>
      <c r="L731" s="99"/>
      <c r="M731" s="99"/>
      <c r="N731" s="99"/>
      <c r="O731" s="99"/>
      <c r="P731" s="101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</row>
    <row r="732" spans="1:27" ht="14.25" customHeight="1" x14ac:dyDescent="0.45">
      <c r="A732" s="99"/>
      <c r="B732" s="99"/>
      <c r="C732" s="99"/>
      <c r="D732" s="99"/>
      <c r="E732" s="99"/>
      <c r="F732" s="99"/>
      <c r="G732" s="99"/>
      <c r="H732" s="99"/>
      <c r="I732" s="99"/>
      <c r="J732" s="99"/>
      <c r="K732" s="99"/>
      <c r="L732" s="99"/>
      <c r="M732" s="99"/>
      <c r="N732" s="99"/>
      <c r="O732" s="99"/>
      <c r="P732" s="101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</row>
    <row r="733" spans="1:27" ht="14.25" customHeight="1" x14ac:dyDescent="0.45">
      <c r="A733" s="99"/>
      <c r="B733" s="99"/>
      <c r="C733" s="99"/>
      <c r="D733" s="99"/>
      <c r="E733" s="99"/>
      <c r="F733" s="99"/>
      <c r="G733" s="99"/>
      <c r="H733" s="99"/>
      <c r="I733" s="99"/>
      <c r="J733" s="99"/>
      <c r="K733" s="99"/>
      <c r="L733" s="99"/>
      <c r="M733" s="99"/>
      <c r="N733" s="99"/>
      <c r="O733" s="99"/>
      <c r="P733" s="101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</row>
    <row r="734" spans="1:27" ht="14.25" customHeight="1" x14ac:dyDescent="0.45">
      <c r="A734" s="99"/>
      <c r="B734" s="99"/>
      <c r="C734" s="99"/>
      <c r="D734" s="99"/>
      <c r="E734" s="99"/>
      <c r="F734" s="99"/>
      <c r="G734" s="99"/>
      <c r="H734" s="99"/>
      <c r="I734" s="99"/>
      <c r="J734" s="99"/>
      <c r="K734" s="99"/>
      <c r="L734" s="99"/>
      <c r="M734" s="99"/>
      <c r="N734" s="99"/>
      <c r="O734" s="99"/>
      <c r="P734" s="101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</row>
    <row r="735" spans="1:27" ht="14.25" customHeight="1" x14ac:dyDescent="0.45">
      <c r="A735" s="99"/>
      <c r="B735" s="99"/>
      <c r="C735" s="99"/>
      <c r="D735" s="99"/>
      <c r="E735" s="99"/>
      <c r="F735" s="99"/>
      <c r="G735" s="99"/>
      <c r="H735" s="99"/>
      <c r="I735" s="99"/>
      <c r="J735" s="99"/>
      <c r="K735" s="99"/>
      <c r="L735" s="99"/>
      <c r="M735" s="99"/>
      <c r="N735" s="99"/>
      <c r="O735" s="99"/>
      <c r="P735" s="101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</row>
    <row r="736" spans="1:27" ht="14.25" customHeight="1" x14ac:dyDescent="0.45">
      <c r="A736" s="99"/>
      <c r="B736" s="99"/>
      <c r="C736" s="99"/>
      <c r="D736" s="99"/>
      <c r="E736" s="99"/>
      <c r="F736" s="99"/>
      <c r="G736" s="99"/>
      <c r="H736" s="99"/>
      <c r="I736" s="99"/>
      <c r="J736" s="99"/>
      <c r="K736" s="99"/>
      <c r="L736" s="99"/>
      <c r="M736" s="99"/>
      <c r="N736" s="99"/>
      <c r="O736" s="99"/>
      <c r="P736" s="101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</row>
    <row r="737" spans="1:27" ht="14.25" customHeight="1" x14ac:dyDescent="0.45">
      <c r="A737" s="99"/>
      <c r="B737" s="99"/>
      <c r="C737" s="99"/>
      <c r="D737" s="99"/>
      <c r="E737" s="99"/>
      <c r="F737" s="99"/>
      <c r="G737" s="99"/>
      <c r="H737" s="99"/>
      <c r="I737" s="99"/>
      <c r="J737" s="99"/>
      <c r="K737" s="99"/>
      <c r="L737" s="99"/>
      <c r="M737" s="99"/>
      <c r="N737" s="99"/>
      <c r="O737" s="99"/>
      <c r="P737" s="101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</row>
    <row r="738" spans="1:27" ht="14.25" customHeight="1" x14ac:dyDescent="0.45">
      <c r="A738" s="99"/>
      <c r="B738" s="99"/>
      <c r="C738" s="99"/>
      <c r="D738" s="99"/>
      <c r="E738" s="99"/>
      <c r="F738" s="99"/>
      <c r="G738" s="99"/>
      <c r="H738" s="99"/>
      <c r="I738" s="99"/>
      <c r="J738" s="99"/>
      <c r="K738" s="99"/>
      <c r="L738" s="99"/>
      <c r="M738" s="99"/>
      <c r="N738" s="99"/>
      <c r="O738" s="99"/>
      <c r="P738" s="101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</row>
    <row r="739" spans="1:27" ht="14.25" customHeight="1" x14ac:dyDescent="0.45">
      <c r="A739" s="99"/>
      <c r="B739" s="99"/>
      <c r="C739" s="99"/>
      <c r="D739" s="99"/>
      <c r="E739" s="99"/>
      <c r="F739" s="99"/>
      <c r="G739" s="99"/>
      <c r="H739" s="99"/>
      <c r="I739" s="99"/>
      <c r="J739" s="99"/>
      <c r="K739" s="99"/>
      <c r="L739" s="99"/>
      <c r="M739" s="99"/>
      <c r="N739" s="99"/>
      <c r="O739" s="99"/>
      <c r="P739" s="101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</row>
    <row r="740" spans="1:27" ht="14.25" customHeight="1" x14ac:dyDescent="0.45">
      <c r="A740" s="99"/>
      <c r="B740" s="99"/>
      <c r="C740" s="99"/>
      <c r="D740" s="99"/>
      <c r="E740" s="99"/>
      <c r="F740" s="99"/>
      <c r="G740" s="99"/>
      <c r="H740" s="99"/>
      <c r="I740" s="99"/>
      <c r="J740" s="99"/>
      <c r="K740" s="99"/>
      <c r="L740" s="99"/>
      <c r="M740" s="99"/>
      <c r="N740" s="99"/>
      <c r="O740" s="99"/>
      <c r="P740" s="101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</row>
    <row r="741" spans="1:27" ht="14.25" customHeight="1" x14ac:dyDescent="0.45">
      <c r="A741" s="99"/>
      <c r="B741" s="99"/>
      <c r="C741" s="99"/>
      <c r="D741" s="99"/>
      <c r="E741" s="99"/>
      <c r="F741" s="99"/>
      <c r="G741" s="99"/>
      <c r="H741" s="99"/>
      <c r="I741" s="99"/>
      <c r="J741" s="99"/>
      <c r="K741" s="99"/>
      <c r="L741" s="99"/>
      <c r="M741" s="99"/>
      <c r="N741" s="99"/>
      <c r="O741" s="99"/>
      <c r="P741" s="101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</row>
    <row r="742" spans="1:27" ht="14.25" customHeight="1" x14ac:dyDescent="0.45">
      <c r="A742" s="99"/>
      <c r="B742" s="99"/>
      <c r="C742" s="99"/>
      <c r="D742" s="99"/>
      <c r="E742" s="99"/>
      <c r="F742" s="99"/>
      <c r="G742" s="99"/>
      <c r="H742" s="99"/>
      <c r="I742" s="99"/>
      <c r="J742" s="99"/>
      <c r="K742" s="99"/>
      <c r="L742" s="99"/>
      <c r="M742" s="99"/>
      <c r="N742" s="99"/>
      <c r="O742" s="99"/>
      <c r="P742" s="101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</row>
    <row r="743" spans="1:27" ht="14.25" customHeight="1" x14ac:dyDescent="0.45">
      <c r="A743" s="99"/>
      <c r="B743" s="99"/>
      <c r="C743" s="99"/>
      <c r="D743" s="99"/>
      <c r="E743" s="99"/>
      <c r="F743" s="99"/>
      <c r="G743" s="99"/>
      <c r="H743" s="99"/>
      <c r="I743" s="99"/>
      <c r="J743" s="99"/>
      <c r="K743" s="99"/>
      <c r="L743" s="99"/>
      <c r="M743" s="99"/>
      <c r="N743" s="99"/>
      <c r="O743" s="99"/>
      <c r="P743" s="101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</row>
    <row r="744" spans="1:27" ht="14.25" customHeight="1" x14ac:dyDescent="0.45">
      <c r="A744" s="99"/>
      <c r="B744" s="99"/>
      <c r="C744" s="99"/>
      <c r="D744" s="99"/>
      <c r="E744" s="99"/>
      <c r="F744" s="99"/>
      <c r="G744" s="99"/>
      <c r="H744" s="99"/>
      <c r="I744" s="99"/>
      <c r="J744" s="99"/>
      <c r="K744" s="99"/>
      <c r="L744" s="99"/>
      <c r="M744" s="99"/>
      <c r="N744" s="99"/>
      <c r="O744" s="99"/>
      <c r="P744" s="101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</row>
    <row r="745" spans="1:27" ht="14.25" customHeight="1" x14ac:dyDescent="0.45">
      <c r="A745" s="99"/>
      <c r="B745" s="99"/>
      <c r="C745" s="99"/>
      <c r="D745" s="99"/>
      <c r="E745" s="99"/>
      <c r="F745" s="99"/>
      <c r="G745" s="99"/>
      <c r="H745" s="99"/>
      <c r="I745" s="99"/>
      <c r="J745" s="99"/>
      <c r="K745" s="99"/>
      <c r="L745" s="99"/>
      <c r="M745" s="99"/>
      <c r="N745" s="99"/>
      <c r="O745" s="99"/>
      <c r="P745" s="101"/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</row>
    <row r="746" spans="1:27" ht="14.25" customHeight="1" x14ac:dyDescent="0.45">
      <c r="A746" s="99"/>
      <c r="B746" s="99"/>
      <c r="C746" s="99"/>
      <c r="D746" s="99"/>
      <c r="E746" s="99"/>
      <c r="F746" s="99"/>
      <c r="G746" s="99"/>
      <c r="H746" s="99"/>
      <c r="I746" s="99"/>
      <c r="J746" s="99"/>
      <c r="K746" s="99"/>
      <c r="L746" s="99"/>
      <c r="M746" s="99"/>
      <c r="N746" s="99"/>
      <c r="O746" s="99"/>
      <c r="P746" s="101"/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</row>
    <row r="747" spans="1:27" ht="14.25" customHeight="1" x14ac:dyDescent="0.45">
      <c r="A747" s="99"/>
      <c r="B747" s="99"/>
      <c r="C747" s="99"/>
      <c r="D747" s="99"/>
      <c r="E747" s="99"/>
      <c r="F747" s="99"/>
      <c r="G747" s="99"/>
      <c r="H747" s="99"/>
      <c r="I747" s="99"/>
      <c r="J747" s="99"/>
      <c r="K747" s="99"/>
      <c r="L747" s="99"/>
      <c r="M747" s="99"/>
      <c r="N747" s="99"/>
      <c r="O747" s="99"/>
      <c r="P747" s="101"/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</row>
    <row r="748" spans="1:27" ht="14.25" customHeight="1" x14ac:dyDescent="0.45">
      <c r="A748" s="99"/>
      <c r="B748" s="99"/>
      <c r="C748" s="99"/>
      <c r="D748" s="99"/>
      <c r="E748" s="99"/>
      <c r="F748" s="99"/>
      <c r="G748" s="99"/>
      <c r="H748" s="99"/>
      <c r="I748" s="99"/>
      <c r="J748" s="99"/>
      <c r="K748" s="99"/>
      <c r="L748" s="99"/>
      <c r="M748" s="99"/>
      <c r="N748" s="99"/>
      <c r="O748" s="99"/>
      <c r="P748" s="101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</row>
    <row r="749" spans="1:27" ht="14.25" customHeight="1" x14ac:dyDescent="0.45">
      <c r="A749" s="99"/>
      <c r="B749" s="99"/>
      <c r="C749" s="99"/>
      <c r="D749" s="99"/>
      <c r="E749" s="99"/>
      <c r="F749" s="99"/>
      <c r="G749" s="99"/>
      <c r="H749" s="99"/>
      <c r="I749" s="99"/>
      <c r="J749" s="99"/>
      <c r="K749" s="99"/>
      <c r="L749" s="99"/>
      <c r="M749" s="99"/>
      <c r="N749" s="99"/>
      <c r="O749" s="99"/>
      <c r="P749" s="101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</row>
    <row r="750" spans="1:27" ht="14.25" customHeight="1" x14ac:dyDescent="0.45">
      <c r="A750" s="99"/>
      <c r="B750" s="99"/>
      <c r="C750" s="99"/>
      <c r="D750" s="99"/>
      <c r="E750" s="99"/>
      <c r="F750" s="99"/>
      <c r="G750" s="99"/>
      <c r="H750" s="99"/>
      <c r="I750" s="99"/>
      <c r="J750" s="99"/>
      <c r="K750" s="99"/>
      <c r="L750" s="99"/>
      <c r="M750" s="99"/>
      <c r="N750" s="99"/>
      <c r="O750" s="99"/>
      <c r="P750" s="101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</row>
    <row r="751" spans="1:27" ht="14.25" customHeight="1" x14ac:dyDescent="0.45">
      <c r="A751" s="99"/>
      <c r="B751" s="99"/>
      <c r="C751" s="99"/>
      <c r="D751" s="99"/>
      <c r="E751" s="99"/>
      <c r="F751" s="99"/>
      <c r="G751" s="99"/>
      <c r="H751" s="99"/>
      <c r="I751" s="99"/>
      <c r="J751" s="99"/>
      <c r="K751" s="99"/>
      <c r="L751" s="99"/>
      <c r="M751" s="99"/>
      <c r="N751" s="99"/>
      <c r="O751" s="99"/>
      <c r="P751" s="101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</row>
    <row r="752" spans="1:27" ht="14.25" customHeight="1" x14ac:dyDescent="0.45">
      <c r="A752" s="99"/>
      <c r="B752" s="99"/>
      <c r="C752" s="99"/>
      <c r="D752" s="99"/>
      <c r="E752" s="99"/>
      <c r="F752" s="99"/>
      <c r="G752" s="99"/>
      <c r="H752" s="99"/>
      <c r="I752" s="99"/>
      <c r="J752" s="99"/>
      <c r="K752" s="99"/>
      <c r="L752" s="99"/>
      <c r="M752" s="99"/>
      <c r="N752" s="99"/>
      <c r="O752" s="99"/>
      <c r="P752" s="101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</row>
    <row r="753" spans="1:27" ht="14.25" customHeight="1" x14ac:dyDescent="0.45">
      <c r="A753" s="99"/>
      <c r="B753" s="99"/>
      <c r="C753" s="99"/>
      <c r="D753" s="99"/>
      <c r="E753" s="99"/>
      <c r="F753" s="99"/>
      <c r="G753" s="99"/>
      <c r="H753" s="99"/>
      <c r="I753" s="99"/>
      <c r="J753" s="99"/>
      <c r="K753" s="99"/>
      <c r="L753" s="99"/>
      <c r="M753" s="99"/>
      <c r="N753" s="99"/>
      <c r="O753" s="99"/>
      <c r="P753" s="101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</row>
    <row r="754" spans="1:27" ht="14.25" customHeight="1" x14ac:dyDescent="0.45">
      <c r="A754" s="99"/>
      <c r="B754" s="99"/>
      <c r="C754" s="99"/>
      <c r="D754" s="99"/>
      <c r="E754" s="99"/>
      <c r="F754" s="99"/>
      <c r="G754" s="99"/>
      <c r="H754" s="99"/>
      <c r="I754" s="99"/>
      <c r="J754" s="99"/>
      <c r="K754" s="99"/>
      <c r="L754" s="99"/>
      <c r="M754" s="99"/>
      <c r="N754" s="99"/>
      <c r="O754" s="99"/>
      <c r="P754" s="101"/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</row>
    <row r="755" spans="1:27" ht="14.25" customHeight="1" x14ac:dyDescent="0.45">
      <c r="A755" s="99"/>
      <c r="B755" s="99"/>
      <c r="C755" s="99"/>
      <c r="D755" s="99"/>
      <c r="E755" s="99"/>
      <c r="F755" s="99"/>
      <c r="G755" s="99"/>
      <c r="H755" s="99"/>
      <c r="I755" s="99"/>
      <c r="J755" s="99"/>
      <c r="K755" s="99"/>
      <c r="L755" s="99"/>
      <c r="M755" s="99"/>
      <c r="N755" s="99"/>
      <c r="O755" s="99"/>
      <c r="P755" s="101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</row>
    <row r="756" spans="1:27" ht="14.25" customHeight="1" x14ac:dyDescent="0.45">
      <c r="A756" s="99"/>
      <c r="B756" s="99"/>
      <c r="C756" s="99"/>
      <c r="D756" s="99"/>
      <c r="E756" s="99"/>
      <c r="F756" s="99"/>
      <c r="G756" s="99"/>
      <c r="H756" s="99"/>
      <c r="I756" s="99"/>
      <c r="J756" s="99"/>
      <c r="K756" s="99"/>
      <c r="L756" s="99"/>
      <c r="M756" s="99"/>
      <c r="N756" s="99"/>
      <c r="O756" s="99"/>
      <c r="P756" s="101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</row>
    <row r="757" spans="1:27" ht="14.25" customHeight="1" x14ac:dyDescent="0.45">
      <c r="A757" s="99"/>
      <c r="B757" s="99"/>
      <c r="C757" s="99"/>
      <c r="D757" s="99"/>
      <c r="E757" s="99"/>
      <c r="F757" s="99"/>
      <c r="G757" s="99"/>
      <c r="H757" s="99"/>
      <c r="I757" s="99"/>
      <c r="J757" s="99"/>
      <c r="K757" s="99"/>
      <c r="L757" s="99"/>
      <c r="M757" s="99"/>
      <c r="N757" s="99"/>
      <c r="O757" s="99"/>
      <c r="P757" s="101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</row>
    <row r="758" spans="1:27" ht="14.25" customHeight="1" x14ac:dyDescent="0.45">
      <c r="A758" s="99"/>
      <c r="B758" s="99"/>
      <c r="C758" s="99"/>
      <c r="D758" s="99"/>
      <c r="E758" s="99"/>
      <c r="F758" s="99"/>
      <c r="G758" s="99"/>
      <c r="H758" s="99"/>
      <c r="I758" s="99"/>
      <c r="J758" s="99"/>
      <c r="K758" s="99"/>
      <c r="L758" s="99"/>
      <c r="M758" s="99"/>
      <c r="N758" s="99"/>
      <c r="O758" s="99"/>
      <c r="P758" s="101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</row>
    <row r="759" spans="1:27" ht="14.25" customHeight="1" x14ac:dyDescent="0.45">
      <c r="A759" s="99"/>
      <c r="B759" s="99"/>
      <c r="C759" s="99"/>
      <c r="D759" s="99"/>
      <c r="E759" s="99"/>
      <c r="F759" s="99"/>
      <c r="G759" s="99"/>
      <c r="H759" s="99"/>
      <c r="I759" s="99"/>
      <c r="J759" s="99"/>
      <c r="K759" s="99"/>
      <c r="L759" s="99"/>
      <c r="M759" s="99"/>
      <c r="N759" s="99"/>
      <c r="O759" s="99"/>
      <c r="P759" s="101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</row>
    <row r="760" spans="1:27" ht="14.25" customHeight="1" x14ac:dyDescent="0.45">
      <c r="A760" s="99"/>
      <c r="B760" s="99"/>
      <c r="C760" s="99"/>
      <c r="D760" s="99"/>
      <c r="E760" s="99"/>
      <c r="F760" s="99"/>
      <c r="G760" s="99"/>
      <c r="H760" s="99"/>
      <c r="I760" s="99"/>
      <c r="J760" s="99"/>
      <c r="K760" s="99"/>
      <c r="L760" s="99"/>
      <c r="M760" s="99"/>
      <c r="N760" s="99"/>
      <c r="O760" s="99"/>
      <c r="P760" s="101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</row>
    <row r="761" spans="1:27" ht="14.25" customHeight="1" x14ac:dyDescent="0.45">
      <c r="A761" s="99"/>
      <c r="B761" s="99"/>
      <c r="C761" s="99"/>
      <c r="D761" s="99"/>
      <c r="E761" s="99"/>
      <c r="F761" s="99"/>
      <c r="G761" s="99"/>
      <c r="H761" s="99"/>
      <c r="I761" s="99"/>
      <c r="J761" s="99"/>
      <c r="K761" s="99"/>
      <c r="L761" s="99"/>
      <c r="M761" s="99"/>
      <c r="N761" s="99"/>
      <c r="O761" s="99"/>
      <c r="P761" s="101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</row>
    <row r="762" spans="1:27" ht="14.25" customHeight="1" x14ac:dyDescent="0.45">
      <c r="A762" s="99"/>
      <c r="B762" s="99"/>
      <c r="C762" s="99"/>
      <c r="D762" s="99"/>
      <c r="E762" s="99"/>
      <c r="F762" s="99"/>
      <c r="G762" s="99"/>
      <c r="H762" s="99"/>
      <c r="I762" s="99"/>
      <c r="J762" s="99"/>
      <c r="K762" s="99"/>
      <c r="L762" s="99"/>
      <c r="M762" s="99"/>
      <c r="N762" s="99"/>
      <c r="O762" s="99"/>
      <c r="P762" s="101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</row>
    <row r="763" spans="1:27" ht="14.25" customHeight="1" x14ac:dyDescent="0.45">
      <c r="A763" s="99"/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99"/>
      <c r="M763" s="99"/>
      <c r="N763" s="99"/>
      <c r="O763" s="99"/>
      <c r="P763" s="101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</row>
    <row r="764" spans="1:27" ht="14.25" customHeight="1" x14ac:dyDescent="0.45">
      <c r="A764" s="99"/>
      <c r="B764" s="99"/>
      <c r="C764" s="99"/>
      <c r="D764" s="99"/>
      <c r="E764" s="99"/>
      <c r="F764" s="99"/>
      <c r="G764" s="99"/>
      <c r="H764" s="99"/>
      <c r="I764" s="99"/>
      <c r="J764" s="99"/>
      <c r="K764" s="99"/>
      <c r="L764" s="99"/>
      <c r="M764" s="99"/>
      <c r="N764" s="99"/>
      <c r="O764" s="99"/>
      <c r="P764" s="101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</row>
    <row r="765" spans="1:27" ht="14.25" customHeight="1" x14ac:dyDescent="0.45">
      <c r="A765" s="99"/>
      <c r="B765" s="99"/>
      <c r="C765" s="99"/>
      <c r="D765" s="99"/>
      <c r="E765" s="99"/>
      <c r="F765" s="99"/>
      <c r="G765" s="99"/>
      <c r="H765" s="99"/>
      <c r="I765" s="99"/>
      <c r="J765" s="99"/>
      <c r="K765" s="99"/>
      <c r="L765" s="99"/>
      <c r="M765" s="99"/>
      <c r="N765" s="99"/>
      <c r="O765" s="99"/>
      <c r="P765" s="101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</row>
    <row r="766" spans="1:27" ht="14.25" customHeight="1" x14ac:dyDescent="0.45">
      <c r="A766" s="99"/>
      <c r="B766" s="99"/>
      <c r="C766" s="99"/>
      <c r="D766" s="99"/>
      <c r="E766" s="99"/>
      <c r="F766" s="99"/>
      <c r="G766" s="99"/>
      <c r="H766" s="99"/>
      <c r="I766" s="99"/>
      <c r="J766" s="99"/>
      <c r="K766" s="99"/>
      <c r="L766" s="99"/>
      <c r="M766" s="99"/>
      <c r="N766" s="99"/>
      <c r="O766" s="99"/>
      <c r="P766" s="101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</row>
    <row r="767" spans="1:27" ht="14.25" customHeight="1" x14ac:dyDescent="0.45">
      <c r="A767" s="99"/>
      <c r="B767" s="99"/>
      <c r="C767" s="99"/>
      <c r="D767" s="99"/>
      <c r="E767" s="99"/>
      <c r="F767" s="99"/>
      <c r="G767" s="99"/>
      <c r="H767" s="99"/>
      <c r="I767" s="99"/>
      <c r="J767" s="99"/>
      <c r="K767" s="99"/>
      <c r="L767" s="99"/>
      <c r="M767" s="99"/>
      <c r="N767" s="99"/>
      <c r="O767" s="99"/>
      <c r="P767" s="101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</row>
    <row r="768" spans="1:27" ht="14.25" customHeight="1" x14ac:dyDescent="0.45">
      <c r="A768" s="99"/>
      <c r="B768" s="99"/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9"/>
      <c r="O768" s="99"/>
      <c r="P768" s="101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</row>
    <row r="769" spans="1:27" ht="14.25" customHeight="1" x14ac:dyDescent="0.45">
      <c r="A769" s="99"/>
      <c r="B769" s="99"/>
      <c r="C769" s="99"/>
      <c r="D769" s="99"/>
      <c r="E769" s="99"/>
      <c r="F769" s="99"/>
      <c r="G769" s="99"/>
      <c r="H769" s="99"/>
      <c r="I769" s="99"/>
      <c r="J769" s="99"/>
      <c r="K769" s="99"/>
      <c r="L769" s="99"/>
      <c r="M769" s="99"/>
      <c r="N769" s="99"/>
      <c r="O769" s="99"/>
      <c r="P769" s="101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</row>
    <row r="770" spans="1:27" ht="14.25" customHeight="1" x14ac:dyDescent="0.45">
      <c r="A770" s="99"/>
      <c r="B770" s="99"/>
      <c r="C770" s="99"/>
      <c r="D770" s="99"/>
      <c r="E770" s="99"/>
      <c r="F770" s="99"/>
      <c r="G770" s="99"/>
      <c r="H770" s="99"/>
      <c r="I770" s="99"/>
      <c r="J770" s="99"/>
      <c r="K770" s="99"/>
      <c r="L770" s="99"/>
      <c r="M770" s="99"/>
      <c r="N770" s="99"/>
      <c r="O770" s="99"/>
      <c r="P770" s="101"/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</row>
    <row r="771" spans="1:27" ht="14.25" customHeight="1" x14ac:dyDescent="0.45">
      <c r="A771" s="99"/>
      <c r="B771" s="99"/>
      <c r="C771" s="99"/>
      <c r="D771" s="99"/>
      <c r="E771" s="99"/>
      <c r="F771" s="99"/>
      <c r="G771" s="99"/>
      <c r="H771" s="99"/>
      <c r="I771" s="99"/>
      <c r="J771" s="99"/>
      <c r="K771" s="99"/>
      <c r="L771" s="99"/>
      <c r="M771" s="99"/>
      <c r="N771" s="99"/>
      <c r="O771" s="99"/>
      <c r="P771" s="101"/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</row>
    <row r="772" spans="1:27" ht="14.25" customHeight="1" x14ac:dyDescent="0.45">
      <c r="A772" s="99"/>
      <c r="B772" s="99"/>
      <c r="C772" s="99"/>
      <c r="D772" s="99"/>
      <c r="E772" s="99"/>
      <c r="F772" s="99"/>
      <c r="G772" s="99"/>
      <c r="H772" s="99"/>
      <c r="I772" s="99"/>
      <c r="J772" s="99"/>
      <c r="K772" s="99"/>
      <c r="L772" s="99"/>
      <c r="M772" s="99"/>
      <c r="N772" s="99"/>
      <c r="O772" s="99"/>
      <c r="P772" s="101"/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</row>
    <row r="773" spans="1:27" ht="14.25" customHeight="1" x14ac:dyDescent="0.45">
      <c r="A773" s="99"/>
      <c r="B773" s="99"/>
      <c r="C773" s="99"/>
      <c r="D773" s="99"/>
      <c r="E773" s="99"/>
      <c r="F773" s="99"/>
      <c r="G773" s="99"/>
      <c r="H773" s="99"/>
      <c r="I773" s="99"/>
      <c r="J773" s="99"/>
      <c r="K773" s="99"/>
      <c r="L773" s="99"/>
      <c r="M773" s="99"/>
      <c r="N773" s="99"/>
      <c r="O773" s="99"/>
      <c r="P773" s="101"/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</row>
    <row r="774" spans="1:27" ht="14.25" customHeight="1" x14ac:dyDescent="0.45">
      <c r="A774" s="99"/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99"/>
      <c r="M774" s="99"/>
      <c r="N774" s="99"/>
      <c r="O774" s="99"/>
      <c r="P774" s="101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</row>
    <row r="775" spans="1:27" ht="14.25" customHeight="1" x14ac:dyDescent="0.45">
      <c r="A775" s="99"/>
      <c r="B775" s="99"/>
      <c r="C775" s="99"/>
      <c r="D775" s="99"/>
      <c r="E775" s="99"/>
      <c r="F775" s="99"/>
      <c r="G775" s="99"/>
      <c r="H775" s="99"/>
      <c r="I775" s="99"/>
      <c r="J775" s="99"/>
      <c r="K775" s="99"/>
      <c r="L775" s="99"/>
      <c r="M775" s="99"/>
      <c r="N775" s="99"/>
      <c r="O775" s="99"/>
      <c r="P775" s="101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</row>
    <row r="776" spans="1:27" ht="14.25" customHeight="1" x14ac:dyDescent="0.45">
      <c r="A776" s="99"/>
      <c r="B776" s="99"/>
      <c r="C776" s="99"/>
      <c r="D776" s="99"/>
      <c r="E776" s="99"/>
      <c r="F776" s="99"/>
      <c r="G776" s="99"/>
      <c r="H776" s="99"/>
      <c r="I776" s="99"/>
      <c r="J776" s="99"/>
      <c r="K776" s="99"/>
      <c r="L776" s="99"/>
      <c r="M776" s="99"/>
      <c r="N776" s="99"/>
      <c r="O776" s="99"/>
      <c r="P776" s="101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</row>
    <row r="777" spans="1:27" ht="14.25" customHeight="1" x14ac:dyDescent="0.45">
      <c r="A777" s="99"/>
      <c r="B777" s="99"/>
      <c r="C777" s="99"/>
      <c r="D777" s="99"/>
      <c r="E777" s="99"/>
      <c r="F777" s="99"/>
      <c r="G777" s="99"/>
      <c r="H777" s="99"/>
      <c r="I777" s="99"/>
      <c r="J777" s="99"/>
      <c r="K777" s="99"/>
      <c r="L777" s="99"/>
      <c r="M777" s="99"/>
      <c r="N777" s="99"/>
      <c r="O777" s="99"/>
      <c r="P777" s="101"/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</row>
    <row r="778" spans="1:27" ht="14.25" customHeight="1" x14ac:dyDescent="0.45">
      <c r="A778" s="99"/>
      <c r="B778" s="99"/>
      <c r="C778" s="99"/>
      <c r="D778" s="99"/>
      <c r="E778" s="99"/>
      <c r="F778" s="99"/>
      <c r="G778" s="99"/>
      <c r="H778" s="99"/>
      <c r="I778" s="99"/>
      <c r="J778" s="99"/>
      <c r="K778" s="99"/>
      <c r="L778" s="99"/>
      <c r="M778" s="99"/>
      <c r="N778" s="99"/>
      <c r="O778" s="99"/>
      <c r="P778" s="101"/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</row>
    <row r="779" spans="1:27" ht="14.25" customHeight="1" x14ac:dyDescent="0.45">
      <c r="A779" s="99"/>
      <c r="B779" s="99"/>
      <c r="C779" s="99"/>
      <c r="D779" s="99"/>
      <c r="E779" s="99"/>
      <c r="F779" s="99"/>
      <c r="G779" s="99"/>
      <c r="H779" s="99"/>
      <c r="I779" s="99"/>
      <c r="J779" s="99"/>
      <c r="K779" s="99"/>
      <c r="L779" s="99"/>
      <c r="M779" s="99"/>
      <c r="N779" s="99"/>
      <c r="O779" s="99"/>
      <c r="P779" s="101"/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</row>
    <row r="780" spans="1:27" ht="14.25" customHeight="1" x14ac:dyDescent="0.45">
      <c r="A780" s="99"/>
      <c r="B780" s="99"/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9"/>
      <c r="O780" s="99"/>
      <c r="P780" s="101"/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</row>
    <row r="781" spans="1:27" ht="14.25" customHeight="1" x14ac:dyDescent="0.45">
      <c r="A781" s="99"/>
      <c r="B781" s="99"/>
      <c r="C781" s="99"/>
      <c r="D781" s="99"/>
      <c r="E781" s="99"/>
      <c r="F781" s="99"/>
      <c r="G781" s="99"/>
      <c r="H781" s="99"/>
      <c r="I781" s="99"/>
      <c r="J781" s="99"/>
      <c r="K781" s="99"/>
      <c r="L781" s="99"/>
      <c r="M781" s="99"/>
      <c r="N781" s="99"/>
      <c r="O781" s="99"/>
      <c r="P781" s="101"/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</row>
    <row r="782" spans="1:27" ht="14.25" customHeight="1" x14ac:dyDescent="0.45">
      <c r="A782" s="99"/>
      <c r="B782" s="99"/>
      <c r="C782" s="99"/>
      <c r="D782" s="99"/>
      <c r="E782" s="99"/>
      <c r="F782" s="99"/>
      <c r="G782" s="99"/>
      <c r="H782" s="99"/>
      <c r="I782" s="99"/>
      <c r="J782" s="99"/>
      <c r="K782" s="99"/>
      <c r="L782" s="99"/>
      <c r="M782" s="99"/>
      <c r="N782" s="99"/>
      <c r="O782" s="99"/>
      <c r="P782" s="101"/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</row>
    <row r="783" spans="1:27" ht="14.25" customHeight="1" x14ac:dyDescent="0.45">
      <c r="A783" s="99"/>
      <c r="B783" s="99"/>
      <c r="C783" s="99"/>
      <c r="D783" s="99"/>
      <c r="E783" s="99"/>
      <c r="F783" s="99"/>
      <c r="G783" s="99"/>
      <c r="H783" s="99"/>
      <c r="I783" s="99"/>
      <c r="J783" s="99"/>
      <c r="K783" s="99"/>
      <c r="L783" s="99"/>
      <c r="M783" s="99"/>
      <c r="N783" s="99"/>
      <c r="O783" s="99"/>
      <c r="P783" s="101"/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</row>
    <row r="784" spans="1:27" ht="14.25" customHeight="1" x14ac:dyDescent="0.45">
      <c r="A784" s="99"/>
      <c r="B784" s="99"/>
      <c r="C784" s="99"/>
      <c r="D784" s="99"/>
      <c r="E784" s="99"/>
      <c r="F784" s="99"/>
      <c r="G784" s="99"/>
      <c r="H784" s="99"/>
      <c r="I784" s="99"/>
      <c r="J784" s="99"/>
      <c r="K784" s="99"/>
      <c r="L784" s="99"/>
      <c r="M784" s="99"/>
      <c r="N784" s="99"/>
      <c r="O784" s="99"/>
      <c r="P784" s="101"/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</row>
    <row r="785" spans="1:27" ht="14.25" customHeight="1" x14ac:dyDescent="0.45">
      <c r="A785" s="99"/>
      <c r="B785" s="99"/>
      <c r="C785" s="99"/>
      <c r="D785" s="99"/>
      <c r="E785" s="99"/>
      <c r="F785" s="99"/>
      <c r="G785" s="99"/>
      <c r="H785" s="99"/>
      <c r="I785" s="99"/>
      <c r="J785" s="99"/>
      <c r="K785" s="99"/>
      <c r="L785" s="99"/>
      <c r="M785" s="99"/>
      <c r="N785" s="99"/>
      <c r="O785" s="99"/>
      <c r="P785" s="101"/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</row>
    <row r="786" spans="1:27" ht="14.25" customHeight="1" x14ac:dyDescent="0.45">
      <c r="A786" s="99"/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101"/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</row>
    <row r="787" spans="1:27" ht="14.25" customHeight="1" x14ac:dyDescent="0.45">
      <c r="A787" s="99"/>
      <c r="B787" s="99"/>
      <c r="C787" s="99"/>
      <c r="D787" s="99"/>
      <c r="E787" s="99"/>
      <c r="F787" s="99"/>
      <c r="G787" s="99"/>
      <c r="H787" s="99"/>
      <c r="I787" s="99"/>
      <c r="J787" s="99"/>
      <c r="K787" s="99"/>
      <c r="L787" s="99"/>
      <c r="M787" s="99"/>
      <c r="N787" s="99"/>
      <c r="O787" s="99"/>
      <c r="P787" s="101"/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</row>
    <row r="788" spans="1:27" ht="14.25" customHeight="1" x14ac:dyDescent="0.45">
      <c r="A788" s="99"/>
      <c r="B788" s="99"/>
      <c r="C788" s="99"/>
      <c r="D788" s="99"/>
      <c r="E788" s="99"/>
      <c r="F788" s="99"/>
      <c r="G788" s="99"/>
      <c r="H788" s="99"/>
      <c r="I788" s="99"/>
      <c r="J788" s="99"/>
      <c r="K788" s="99"/>
      <c r="L788" s="99"/>
      <c r="M788" s="99"/>
      <c r="N788" s="99"/>
      <c r="O788" s="99"/>
      <c r="P788" s="101"/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</row>
    <row r="789" spans="1:27" ht="14.25" customHeight="1" x14ac:dyDescent="0.45">
      <c r="A789" s="99"/>
      <c r="B789" s="99"/>
      <c r="C789" s="99"/>
      <c r="D789" s="99"/>
      <c r="E789" s="99"/>
      <c r="F789" s="99"/>
      <c r="G789" s="99"/>
      <c r="H789" s="99"/>
      <c r="I789" s="99"/>
      <c r="J789" s="99"/>
      <c r="K789" s="99"/>
      <c r="L789" s="99"/>
      <c r="M789" s="99"/>
      <c r="N789" s="99"/>
      <c r="O789" s="99"/>
      <c r="P789" s="101"/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</row>
    <row r="790" spans="1:27" ht="14.25" customHeight="1" x14ac:dyDescent="0.45">
      <c r="A790" s="99"/>
      <c r="B790" s="99"/>
      <c r="C790" s="99"/>
      <c r="D790" s="99"/>
      <c r="E790" s="99"/>
      <c r="F790" s="99"/>
      <c r="G790" s="99"/>
      <c r="H790" s="99"/>
      <c r="I790" s="99"/>
      <c r="J790" s="99"/>
      <c r="K790" s="99"/>
      <c r="L790" s="99"/>
      <c r="M790" s="99"/>
      <c r="N790" s="99"/>
      <c r="O790" s="99"/>
      <c r="P790" s="101"/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</row>
    <row r="791" spans="1:27" ht="14.25" customHeight="1" x14ac:dyDescent="0.45">
      <c r="A791" s="99"/>
      <c r="B791" s="99"/>
      <c r="C791" s="99"/>
      <c r="D791" s="99"/>
      <c r="E791" s="99"/>
      <c r="F791" s="99"/>
      <c r="G791" s="99"/>
      <c r="H791" s="99"/>
      <c r="I791" s="99"/>
      <c r="J791" s="99"/>
      <c r="K791" s="99"/>
      <c r="L791" s="99"/>
      <c r="M791" s="99"/>
      <c r="N791" s="99"/>
      <c r="O791" s="99"/>
      <c r="P791" s="101"/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</row>
    <row r="792" spans="1:27" ht="14.25" customHeight="1" x14ac:dyDescent="0.45">
      <c r="A792" s="99"/>
      <c r="B792" s="99"/>
      <c r="C792" s="99"/>
      <c r="D792" s="99"/>
      <c r="E792" s="99"/>
      <c r="F792" s="99"/>
      <c r="G792" s="99"/>
      <c r="H792" s="99"/>
      <c r="I792" s="99"/>
      <c r="J792" s="99"/>
      <c r="K792" s="99"/>
      <c r="L792" s="99"/>
      <c r="M792" s="99"/>
      <c r="N792" s="99"/>
      <c r="O792" s="99"/>
      <c r="P792" s="101"/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</row>
    <row r="793" spans="1:27" ht="14.25" customHeight="1" x14ac:dyDescent="0.45">
      <c r="A793" s="99"/>
      <c r="B793" s="99"/>
      <c r="C793" s="99"/>
      <c r="D793" s="99"/>
      <c r="E793" s="99"/>
      <c r="F793" s="99"/>
      <c r="G793" s="99"/>
      <c r="H793" s="99"/>
      <c r="I793" s="99"/>
      <c r="J793" s="99"/>
      <c r="K793" s="99"/>
      <c r="L793" s="99"/>
      <c r="M793" s="99"/>
      <c r="N793" s="99"/>
      <c r="O793" s="99"/>
      <c r="P793" s="101"/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</row>
    <row r="794" spans="1:27" ht="14.25" customHeight="1" x14ac:dyDescent="0.45">
      <c r="A794" s="99"/>
      <c r="B794" s="99"/>
      <c r="C794" s="99"/>
      <c r="D794" s="99"/>
      <c r="E794" s="99"/>
      <c r="F794" s="99"/>
      <c r="G794" s="99"/>
      <c r="H794" s="99"/>
      <c r="I794" s="99"/>
      <c r="J794" s="99"/>
      <c r="K794" s="99"/>
      <c r="L794" s="99"/>
      <c r="M794" s="99"/>
      <c r="N794" s="99"/>
      <c r="O794" s="99"/>
      <c r="P794" s="101"/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</row>
    <row r="795" spans="1:27" ht="14.25" customHeight="1" x14ac:dyDescent="0.45">
      <c r="A795" s="99"/>
      <c r="B795" s="99"/>
      <c r="C795" s="99"/>
      <c r="D795" s="99"/>
      <c r="E795" s="99"/>
      <c r="F795" s="99"/>
      <c r="G795" s="99"/>
      <c r="H795" s="99"/>
      <c r="I795" s="99"/>
      <c r="J795" s="99"/>
      <c r="K795" s="99"/>
      <c r="L795" s="99"/>
      <c r="M795" s="99"/>
      <c r="N795" s="99"/>
      <c r="O795" s="99"/>
      <c r="P795" s="101"/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</row>
    <row r="796" spans="1:27" ht="14.25" customHeight="1" x14ac:dyDescent="0.45">
      <c r="A796" s="99"/>
      <c r="B796" s="99"/>
      <c r="C796" s="99"/>
      <c r="D796" s="99"/>
      <c r="E796" s="99"/>
      <c r="F796" s="99"/>
      <c r="G796" s="99"/>
      <c r="H796" s="99"/>
      <c r="I796" s="99"/>
      <c r="J796" s="99"/>
      <c r="K796" s="99"/>
      <c r="L796" s="99"/>
      <c r="M796" s="99"/>
      <c r="N796" s="99"/>
      <c r="O796" s="99"/>
      <c r="P796" s="101"/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</row>
    <row r="797" spans="1:27" ht="14.25" customHeight="1" x14ac:dyDescent="0.45">
      <c r="A797" s="99"/>
      <c r="B797" s="99"/>
      <c r="C797" s="99"/>
      <c r="D797" s="99"/>
      <c r="E797" s="99"/>
      <c r="F797" s="99"/>
      <c r="G797" s="99"/>
      <c r="H797" s="99"/>
      <c r="I797" s="99"/>
      <c r="J797" s="99"/>
      <c r="K797" s="99"/>
      <c r="L797" s="99"/>
      <c r="M797" s="99"/>
      <c r="N797" s="99"/>
      <c r="O797" s="99"/>
      <c r="P797" s="101"/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</row>
    <row r="798" spans="1:27" ht="14.25" customHeight="1" x14ac:dyDescent="0.45">
      <c r="A798" s="99"/>
      <c r="B798" s="99"/>
      <c r="C798" s="99"/>
      <c r="D798" s="99"/>
      <c r="E798" s="99"/>
      <c r="F798" s="99"/>
      <c r="G798" s="99"/>
      <c r="H798" s="99"/>
      <c r="I798" s="99"/>
      <c r="J798" s="99"/>
      <c r="K798" s="99"/>
      <c r="L798" s="99"/>
      <c r="M798" s="99"/>
      <c r="N798" s="99"/>
      <c r="O798" s="99"/>
      <c r="P798" s="101"/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</row>
    <row r="799" spans="1:27" ht="14.25" customHeight="1" x14ac:dyDescent="0.45">
      <c r="A799" s="99"/>
      <c r="B799" s="99"/>
      <c r="C799" s="99"/>
      <c r="D799" s="99"/>
      <c r="E799" s="99"/>
      <c r="F799" s="99"/>
      <c r="G799" s="99"/>
      <c r="H799" s="99"/>
      <c r="I799" s="99"/>
      <c r="J799" s="99"/>
      <c r="K799" s="99"/>
      <c r="L799" s="99"/>
      <c r="M799" s="99"/>
      <c r="N799" s="99"/>
      <c r="O799" s="99"/>
      <c r="P799" s="101"/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</row>
    <row r="800" spans="1:27" ht="14.25" customHeight="1" x14ac:dyDescent="0.45">
      <c r="A800" s="99"/>
      <c r="B800" s="99"/>
      <c r="C800" s="99"/>
      <c r="D800" s="99"/>
      <c r="E800" s="99"/>
      <c r="F800" s="99"/>
      <c r="G800" s="99"/>
      <c r="H800" s="99"/>
      <c r="I800" s="99"/>
      <c r="J800" s="99"/>
      <c r="K800" s="99"/>
      <c r="L800" s="99"/>
      <c r="M800" s="99"/>
      <c r="N800" s="99"/>
      <c r="O800" s="99"/>
      <c r="P800" s="101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</row>
    <row r="801" spans="1:27" ht="14.25" customHeight="1" x14ac:dyDescent="0.45">
      <c r="A801" s="99"/>
      <c r="B801" s="99"/>
      <c r="C801" s="99"/>
      <c r="D801" s="99"/>
      <c r="E801" s="99"/>
      <c r="F801" s="99"/>
      <c r="G801" s="99"/>
      <c r="H801" s="99"/>
      <c r="I801" s="99"/>
      <c r="J801" s="99"/>
      <c r="K801" s="99"/>
      <c r="L801" s="99"/>
      <c r="M801" s="99"/>
      <c r="N801" s="99"/>
      <c r="O801" s="99"/>
      <c r="P801" s="101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</row>
    <row r="802" spans="1:27" ht="14.25" customHeight="1" x14ac:dyDescent="0.45">
      <c r="A802" s="99"/>
      <c r="B802" s="99"/>
      <c r="C802" s="99"/>
      <c r="D802" s="99"/>
      <c r="E802" s="99"/>
      <c r="F802" s="99"/>
      <c r="G802" s="99"/>
      <c r="H802" s="99"/>
      <c r="I802" s="99"/>
      <c r="J802" s="99"/>
      <c r="K802" s="99"/>
      <c r="L802" s="99"/>
      <c r="M802" s="99"/>
      <c r="N802" s="99"/>
      <c r="O802" s="99"/>
      <c r="P802" s="101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</row>
    <row r="803" spans="1:27" ht="14.25" customHeight="1" x14ac:dyDescent="0.45">
      <c r="A803" s="99"/>
      <c r="B803" s="99"/>
      <c r="C803" s="99"/>
      <c r="D803" s="99"/>
      <c r="E803" s="99"/>
      <c r="F803" s="99"/>
      <c r="G803" s="99"/>
      <c r="H803" s="99"/>
      <c r="I803" s="99"/>
      <c r="J803" s="99"/>
      <c r="K803" s="99"/>
      <c r="L803" s="99"/>
      <c r="M803" s="99"/>
      <c r="N803" s="99"/>
      <c r="O803" s="99"/>
      <c r="P803" s="101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</row>
    <row r="804" spans="1:27" ht="14.25" customHeight="1" x14ac:dyDescent="0.45">
      <c r="A804" s="99"/>
      <c r="B804" s="99"/>
      <c r="C804" s="99"/>
      <c r="D804" s="99"/>
      <c r="E804" s="99"/>
      <c r="F804" s="99"/>
      <c r="G804" s="99"/>
      <c r="H804" s="99"/>
      <c r="I804" s="99"/>
      <c r="J804" s="99"/>
      <c r="K804" s="99"/>
      <c r="L804" s="99"/>
      <c r="M804" s="99"/>
      <c r="N804" s="99"/>
      <c r="O804" s="99"/>
      <c r="P804" s="101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</row>
    <row r="805" spans="1:27" ht="14.25" customHeight="1" x14ac:dyDescent="0.45">
      <c r="A805" s="99"/>
      <c r="B805" s="99"/>
      <c r="C805" s="99"/>
      <c r="D805" s="99"/>
      <c r="E805" s="99"/>
      <c r="F805" s="99"/>
      <c r="G805" s="99"/>
      <c r="H805" s="99"/>
      <c r="I805" s="99"/>
      <c r="J805" s="99"/>
      <c r="K805" s="99"/>
      <c r="L805" s="99"/>
      <c r="M805" s="99"/>
      <c r="N805" s="99"/>
      <c r="O805" s="99"/>
      <c r="P805" s="101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</row>
    <row r="806" spans="1:27" ht="14.25" customHeight="1" x14ac:dyDescent="0.45">
      <c r="A806" s="99"/>
      <c r="B806" s="99"/>
      <c r="C806" s="99"/>
      <c r="D806" s="99"/>
      <c r="E806" s="99"/>
      <c r="F806" s="99"/>
      <c r="G806" s="99"/>
      <c r="H806" s="99"/>
      <c r="I806" s="99"/>
      <c r="J806" s="99"/>
      <c r="K806" s="99"/>
      <c r="L806" s="99"/>
      <c r="M806" s="99"/>
      <c r="N806" s="99"/>
      <c r="O806" s="99"/>
      <c r="P806" s="101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</row>
    <row r="807" spans="1:27" ht="14.25" customHeight="1" x14ac:dyDescent="0.45">
      <c r="A807" s="99"/>
      <c r="B807" s="99"/>
      <c r="C807" s="99"/>
      <c r="D807" s="99"/>
      <c r="E807" s="99"/>
      <c r="F807" s="99"/>
      <c r="G807" s="99"/>
      <c r="H807" s="99"/>
      <c r="I807" s="99"/>
      <c r="J807" s="99"/>
      <c r="K807" s="99"/>
      <c r="L807" s="99"/>
      <c r="M807" s="99"/>
      <c r="N807" s="99"/>
      <c r="O807" s="99"/>
      <c r="P807" s="101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</row>
    <row r="808" spans="1:27" ht="14.25" customHeight="1" x14ac:dyDescent="0.45">
      <c r="A808" s="99"/>
      <c r="B808" s="99"/>
      <c r="C808" s="99"/>
      <c r="D808" s="99"/>
      <c r="E808" s="99"/>
      <c r="F808" s="99"/>
      <c r="G808" s="99"/>
      <c r="H808" s="99"/>
      <c r="I808" s="99"/>
      <c r="J808" s="99"/>
      <c r="K808" s="99"/>
      <c r="L808" s="99"/>
      <c r="M808" s="99"/>
      <c r="N808" s="99"/>
      <c r="O808" s="99"/>
      <c r="P808" s="101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</row>
    <row r="809" spans="1:27" ht="14.25" customHeight="1" x14ac:dyDescent="0.45">
      <c r="A809" s="99"/>
      <c r="B809" s="99"/>
      <c r="C809" s="99"/>
      <c r="D809" s="99"/>
      <c r="E809" s="99"/>
      <c r="F809" s="99"/>
      <c r="G809" s="99"/>
      <c r="H809" s="99"/>
      <c r="I809" s="99"/>
      <c r="J809" s="99"/>
      <c r="K809" s="99"/>
      <c r="L809" s="99"/>
      <c r="M809" s="99"/>
      <c r="N809" s="99"/>
      <c r="O809" s="99"/>
      <c r="P809" s="101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</row>
    <row r="810" spans="1:27" ht="14.25" customHeight="1" x14ac:dyDescent="0.45">
      <c r="A810" s="99"/>
      <c r="B810" s="99"/>
      <c r="C810" s="99"/>
      <c r="D810" s="99"/>
      <c r="E810" s="99"/>
      <c r="F810" s="99"/>
      <c r="G810" s="99"/>
      <c r="H810" s="99"/>
      <c r="I810" s="99"/>
      <c r="J810" s="99"/>
      <c r="K810" s="99"/>
      <c r="L810" s="99"/>
      <c r="M810" s="99"/>
      <c r="N810" s="99"/>
      <c r="O810" s="99"/>
      <c r="P810" s="101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</row>
    <row r="811" spans="1:27" ht="14.25" customHeight="1" x14ac:dyDescent="0.45">
      <c r="A811" s="99"/>
      <c r="B811" s="99"/>
      <c r="C811" s="99"/>
      <c r="D811" s="99"/>
      <c r="E811" s="99"/>
      <c r="F811" s="99"/>
      <c r="G811" s="99"/>
      <c r="H811" s="99"/>
      <c r="I811" s="99"/>
      <c r="J811" s="99"/>
      <c r="K811" s="99"/>
      <c r="L811" s="99"/>
      <c r="M811" s="99"/>
      <c r="N811" s="99"/>
      <c r="O811" s="99"/>
      <c r="P811" s="101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</row>
    <row r="812" spans="1:27" ht="14.25" customHeight="1" x14ac:dyDescent="0.45">
      <c r="A812" s="99"/>
      <c r="B812" s="99"/>
      <c r="C812" s="99"/>
      <c r="D812" s="99"/>
      <c r="E812" s="99"/>
      <c r="F812" s="99"/>
      <c r="G812" s="99"/>
      <c r="H812" s="99"/>
      <c r="I812" s="99"/>
      <c r="J812" s="99"/>
      <c r="K812" s="99"/>
      <c r="L812" s="99"/>
      <c r="M812" s="99"/>
      <c r="N812" s="99"/>
      <c r="O812" s="99"/>
      <c r="P812" s="101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</row>
    <row r="813" spans="1:27" ht="14.25" customHeight="1" x14ac:dyDescent="0.45">
      <c r="A813" s="99"/>
      <c r="B813" s="99"/>
      <c r="C813" s="99"/>
      <c r="D813" s="99"/>
      <c r="E813" s="99"/>
      <c r="F813" s="99"/>
      <c r="G813" s="99"/>
      <c r="H813" s="99"/>
      <c r="I813" s="99"/>
      <c r="J813" s="99"/>
      <c r="K813" s="99"/>
      <c r="L813" s="99"/>
      <c r="M813" s="99"/>
      <c r="N813" s="99"/>
      <c r="O813" s="99"/>
      <c r="P813" s="101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</row>
    <row r="814" spans="1:27" ht="14.25" customHeight="1" x14ac:dyDescent="0.45">
      <c r="A814" s="99"/>
      <c r="B814" s="99"/>
      <c r="C814" s="99"/>
      <c r="D814" s="99"/>
      <c r="E814" s="99"/>
      <c r="F814" s="99"/>
      <c r="G814" s="99"/>
      <c r="H814" s="99"/>
      <c r="I814" s="99"/>
      <c r="J814" s="99"/>
      <c r="K814" s="99"/>
      <c r="L814" s="99"/>
      <c r="M814" s="99"/>
      <c r="N814" s="99"/>
      <c r="O814" s="99"/>
      <c r="P814" s="101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</row>
    <row r="815" spans="1:27" ht="14.25" customHeight="1" x14ac:dyDescent="0.45">
      <c r="A815" s="99"/>
      <c r="B815" s="99"/>
      <c r="C815" s="99"/>
      <c r="D815" s="99"/>
      <c r="E815" s="99"/>
      <c r="F815" s="99"/>
      <c r="G815" s="99"/>
      <c r="H815" s="99"/>
      <c r="I815" s="99"/>
      <c r="J815" s="99"/>
      <c r="K815" s="99"/>
      <c r="L815" s="99"/>
      <c r="M815" s="99"/>
      <c r="N815" s="99"/>
      <c r="O815" s="99"/>
      <c r="P815" s="101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</row>
    <row r="816" spans="1:27" ht="14.25" customHeight="1" x14ac:dyDescent="0.45">
      <c r="A816" s="99"/>
      <c r="B816" s="99"/>
      <c r="C816" s="99"/>
      <c r="D816" s="99"/>
      <c r="E816" s="99"/>
      <c r="F816" s="99"/>
      <c r="G816" s="99"/>
      <c r="H816" s="99"/>
      <c r="I816" s="99"/>
      <c r="J816" s="99"/>
      <c r="K816" s="99"/>
      <c r="L816" s="99"/>
      <c r="M816" s="99"/>
      <c r="N816" s="99"/>
      <c r="O816" s="99"/>
      <c r="P816" s="101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</row>
    <row r="817" spans="1:27" ht="14.25" customHeight="1" x14ac:dyDescent="0.45">
      <c r="A817" s="99"/>
      <c r="B817" s="99"/>
      <c r="C817" s="99"/>
      <c r="D817" s="99"/>
      <c r="E817" s="99"/>
      <c r="F817" s="99"/>
      <c r="G817" s="99"/>
      <c r="H817" s="99"/>
      <c r="I817" s="99"/>
      <c r="J817" s="99"/>
      <c r="K817" s="99"/>
      <c r="L817" s="99"/>
      <c r="M817" s="99"/>
      <c r="N817" s="99"/>
      <c r="O817" s="99"/>
      <c r="P817" s="101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</row>
    <row r="818" spans="1:27" ht="14.25" customHeight="1" x14ac:dyDescent="0.45">
      <c r="A818" s="99"/>
      <c r="B818" s="99"/>
      <c r="C818" s="99"/>
      <c r="D818" s="99"/>
      <c r="E818" s="99"/>
      <c r="F818" s="99"/>
      <c r="G818" s="99"/>
      <c r="H818" s="99"/>
      <c r="I818" s="99"/>
      <c r="J818" s="99"/>
      <c r="K818" s="99"/>
      <c r="L818" s="99"/>
      <c r="M818" s="99"/>
      <c r="N818" s="99"/>
      <c r="O818" s="99"/>
      <c r="P818" s="101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</row>
    <row r="819" spans="1:27" ht="14.25" customHeight="1" x14ac:dyDescent="0.45">
      <c r="A819" s="99"/>
      <c r="B819" s="99"/>
      <c r="C819" s="99"/>
      <c r="D819" s="99"/>
      <c r="E819" s="99"/>
      <c r="F819" s="99"/>
      <c r="G819" s="99"/>
      <c r="H819" s="99"/>
      <c r="I819" s="99"/>
      <c r="J819" s="99"/>
      <c r="K819" s="99"/>
      <c r="L819" s="99"/>
      <c r="M819" s="99"/>
      <c r="N819" s="99"/>
      <c r="O819" s="99"/>
      <c r="P819" s="101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</row>
    <row r="820" spans="1:27" ht="14.25" customHeight="1" x14ac:dyDescent="0.45">
      <c r="A820" s="99"/>
      <c r="B820" s="99"/>
      <c r="C820" s="99"/>
      <c r="D820" s="99"/>
      <c r="E820" s="99"/>
      <c r="F820" s="99"/>
      <c r="G820" s="99"/>
      <c r="H820" s="99"/>
      <c r="I820" s="99"/>
      <c r="J820" s="99"/>
      <c r="K820" s="99"/>
      <c r="L820" s="99"/>
      <c r="M820" s="99"/>
      <c r="N820" s="99"/>
      <c r="O820" s="99"/>
      <c r="P820" s="101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</row>
    <row r="821" spans="1:27" ht="14.25" customHeight="1" x14ac:dyDescent="0.45">
      <c r="A821" s="99"/>
      <c r="B821" s="99"/>
      <c r="C821" s="99"/>
      <c r="D821" s="99"/>
      <c r="E821" s="99"/>
      <c r="F821" s="99"/>
      <c r="G821" s="99"/>
      <c r="H821" s="99"/>
      <c r="I821" s="99"/>
      <c r="J821" s="99"/>
      <c r="K821" s="99"/>
      <c r="L821" s="99"/>
      <c r="M821" s="99"/>
      <c r="N821" s="99"/>
      <c r="O821" s="99"/>
      <c r="P821" s="101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</row>
    <row r="822" spans="1:27" ht="14.25" customHeight="1" x14ac:dyDescent="0.45">
      <c r="A822" s="99"/>
      <c r="B822" s="99"/>
      <c r="C822" s="99"/>
      <c r="D822" s="99"/>
      <c r="E822" s="99"/>
      <c r="F822" s="99"/>
      <c r="G822" s="99"/>
      <c r="H822" s="99"/>
      <c r="I822" s="99"/>
      <c r="J822" s="99"/>
      <c r="K822" s="99"/>
      <c r="L822" s="99"/>
      <c r="M822" s="99"/>
      <c r="N822" s="99"/>
      <c r="O822" s="99"/>
      <c r="P822" s="101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</row>
    <row r="823" spans="1:27" ht="14.25" customHeight="1" x14ac:dyDescent="0.45">
      <c r="A823" s="99"/>
      <c r="B823" s="99"/>
      <c r="C823" s="99"/>
      <c r="D823" s="99"/>
      <c r="E823" s="99"/>
      <c r="F823" s="99"/>
      <c r="G823" s="99"/>
      <c r="H823" s="99"/>
      <c r="I823" s="99"/>
      <c r="J823" s="99"/>
      <c r="K823" s="99"/>
      <c r="L823" s="99"/>
      <c r="M823" s="99"/>
      <c r="N823" s="99"/>
      <c r="O823" s="99"/>
      <c r="P823" s="101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</row>
    <row r="824" spans="1:27" ht="14.25" customHeight="1" x14ac:dyDescent="0.45">
      <c r="A824" s="99"/>
      <c r="B824" s="99"/>
      <c r="C824" s="99"/>
      <c r="D824" s="99"/>
      <c r="E824" s="99"/>
      <c r="F824" s="99"/>
      <c r="G824" s="99"/>
      <c r="H824" s="99"/>
      <c r="I824" s="99"/>
      <c r="J824" s="99"/>
      <c r="K824" s="99"/>
      <c r="L824" s="99"/>
      <c r="M824" s="99"/>
      <c r="N824" s="99"/>
      <c r="O824" s="99"/>
      <c r="P824" s="101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</row>
    <row r="825" spans="1:27" ht="14.25" customHeight="1" x14ac:dyDescent="0.45">
      <c r="A825" s="99"/>
      <c r="B825" s="99"/>
      <c r="C825" s="99"/>
      <c r="D825" s="99"/>
      <c r="E825" s="99"/>
      <c r="F825" s="99"/>
      <c r="G825" s="99"/>
      <c r="H825" s="99"/>
      <c r="I825" s="99"/>
      <c r="J825" s="99"/>
      <c r="K825" s="99"/>
      <c r="L825" s="99"/>
      <c r="M825" s="99"/>
      <c r="N825" s="99"/>
      <c r="O825" s="99"/>
      <c r="P825" s="101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</row>
    <row r="826" spans="1:27" ht="14.25" customHeight="1" x14ac:dyDescent="0.45">
      <c r="A826" s="99"/>
      <c r="B826" s="99"/>
      <c r="C826" s="99"/>
      <c r="D826" s="99"/>
      <c r="E826" s="99"/>
      <c r="F826" s="99"/>
      <c r="G826" s="99"/>
      <c r="H826" s="99"/>
      <c r="I826" s="99"/>
      <c r="J826" s="99"/>
      <c r="K826" s="99"/>
      <c r="L826" s="99"/>
      <c r="M826" s="99"/>
      <c r="N826" s="99"/>
      <c r="O826" s="99"/>
      <c r="P826" s="101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</row>
    <row r="827" spans="1:27" ht="14.25" customHeight="1" x14ac:dyDescent="0.45">
      <c r="A827" s="99"/>
      <c r="B827" s="99"/>
      <c r="C827" s="99"/>
      <c r="D827" s="99"/>
      <c r="E827" s="99"/>
      <c r="F827" s="99"/>
      <c r="G827" s="99"/>
      <c r="H827" s="99"/>
      <c r="I827" s="99"/>
      <c r="J827" s="99"/>
      <c r="K827" s="99"/>
      <c r="L827" s="99"/>
      <c r="M827" s="99"/>
      <c r="N827" s="99"/>
      <c r="O827" s="99"/>
      <c r="P827" s="101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</row>
    <row r="828" spans="1:27" ht="14.25" customHeight="1" x14ac:dyDescent="0.45">
      <c r="A828" s="99"/>
      <c r="B828" s="99"/>
      <c r="C828" s="99"/>
      <c r="D828" s="99"/>
      <c r="E828" s="99"/>
      <c r="F828" s="99"/>
      <c r="G828" s="99"/>
      <c r="H828" s="99"/>
      <c r="I828" s="99"/>
      <c r="J828" s="99"/>
      <c r="K828" s="99"/>
      <c r="L828" s="99"/>
      <c r="M828" s="99"/>
      <c r="N828" s="99"/>
      <c r="O828" s="99"/>
      <c r="P828" s="101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</row>
    <row r="829" spans="1:27" ht="14.25" customHeight="1" x14ac:dyDescent="0.45">
      <c r="A829" s="99"/>
      <c r="B829" s="99"/>
      <c r="C829" s="99"/>
      <c r="D829" s="99"/>
      <c r="E829" s="99"/>
      <c r="F829" s="99"/>
      <c r="G829" s="99"/>
      <c r="H829" s="99"/>
      <c r="I829" s="99"/>
      <c r="J829" s="99"/>
      <c r="K829" s="99"/>
      <c r="L829" s="99"/>
      <c r="M829" s="99"/>
      <c r="N829" s="99"/>
      <c r="O829" s="99"/>
      <c r="P829" s="101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</row>
    <row r="830" spans="1:27" ht="14.25" customHeight="1" x14ac:dyDescent="0.45">
      <c r="A830" s="99"/>
      <c r="B830" s="99"/>
      <c r="C830" s="99"/>
      <c r="D830" s="99"/>
      <c r="E830" s="99"/>
      <c r="F830" s="99"/>
      <c r="G830" s="99"/>
      <c r="H830" s="99"/>
      <c r="I830" s="99"/>
      <c r="J830" s="99"/>
      <c r="K830" s="99"/>
      <c r="L830" s="99"/>
      <c r="M830" s="99"/>
      <c r="N830" s="99"/>
      <c r="O830" s="99"/>
      <c r="P830" s="101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</row>
    <row r="831" spans="1:27" ht="14.25" customHeight="1" x14ac:dyDescent="0.45">
      <c r="A831" s="99"/>
      <c r="B831" s="99"/>
      <c r="C831" s="99"/>
      <c r="D831" s="99"/>
      <c r="E831" s="99"/>
      <c r="F831" s="99"/>
      <c r="G831" s="99"/>
      <c r="H831" s="99"/>
      <c r="I831" s="99"/>
      <c r="J831" s="99"/>
      <c r="K831" s="99"/>
      <c r="L831" s="99"/>
      <c r="M831" s="99"/>
      <c r="N831" s="99"/>
      <c r="O831" s="99"/>
      <c r="P831" s="101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</row>
    <row r="832" spans="1:27" ht="14.25" customHeight="1" x14ac:dyDescent="0.45">
      <c r="A832" s="99"/>
      <c r="B832" s="99"/>
      <c r="C832" s="99"/>
      <c r="D832" s="99"/>
      <c r="E832" s="99"/>
      <c r="F832" s="99"/>
      <c r="G832" s="99"/>
      <c r="H832" s="99"/>
      <c r="I832" s="99"/>
      <c r="J832" s="99"/>
      <c r="K832" s="99"/>
      <c r="L832" s="99"/>
      <c r="M832" s="99"/>
      <c r="N832" s="99"/>
      <c r="O832" s="99"/>
      <c r="P832" s="101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</row>
    <row r="833" spans="1:27" ht="14.25" customHeight="1" x14ac:dyDescent="0.45">
      <c r="A833" s="99"/>
      <c r="B833" s="99"/>
      <c r="C833" s="99"/>
      <c r="D833" s="99"/>
      <c r="E833" s="99"/>
      <c r="F833" s="99"/>
      <c r="G833" s="99"/>
      <c r="H833" s="99"/>
      <c r="I833" s="99"/>
      <c r="J833" s="99"/>
      <c r="K833" s="99"/>
      <c r="L833" s="99"/>
      <c r="M833" s="99"/>
      <c r="N833" s="99"/>
      <c r="O833" s="99"/>
      <c r="P833" s="101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</row>
    <row r="834" spans="1:27" ht="14.25" customHeight="1" x14ac:dyDescent="0.45">
      <c r="A834" s="99"/>
      <c r="B834" s="99"/>
      <c r="C834" s="99"/>
      <c r="D834" s="99"/>
      <c r="E834" s="99"/>
      <c r="F834" s="99"/>
      <c r="G834" s="99"/>
      <c r="H834" s="99"/>
      <c r="I834" s="99"/>
      <c r="J834" s="99"/>
      <c r="K834" s="99"/>
      <c r="L834" s="99"/>
      <c r="M834" s="99"/>
      <c r="N834" s="99"/>
      <c r="O834" s="99"/>
      <c r="P834" s="101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</row>
    <row r="835" spans="1:27" ht="14.25" customHeight="1" x14ac:dyDescent="0.45">
      <c r="A835" s="99"/>
      <c r="B835" s="99"/>
      <c r="C835" s="99"/>
      <c r="D835" s="99"/>
      <c r="E835" s="99"/>
      <c r="F835" s="99"/>
      <c r="G835" s="99"/>
      <c r="H835" s="99"/>
      <c r="I835" s="99"/>
      <c r="J835" s="99"/>
      <c r="K835" s="99"/>
      <c r="L835" s="99"/>
      <c r="M835" s="99"/>
      <c r="N835" s="99"/>
      <c r="O835" s="99"/>
      <c r="P835" s="101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</row>
    <row r="836" spans="1:27" ht="14.25" customHeight="1" x14ac:dyDescent="0.45">
      <c r="A836" s="99"/>
      <c r="B836" s="99"/>
      <c r="C836" s="99"/>
      <c r="D836" s="99"/>
      <c r="E836" s="99"/>
      <c r="F836" s="99"/>
      <c r="G836" s="99"/>
      <c r="H836" s="99"/>
      <c r="I836" s="99"/>
      <c r="J836" s="99"/>
      <c r="K836" s="99"/>
      <c r="L836" s="99"/>
      <c r="M836" s="99"/>
      <c r="N836" s="99"/>
      <c r="O836" s="99"/>
      <c r="P836" s="101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</row>
    <row r="837" spans="1:27" ht="14.25" customHeight="1" x14ac:dyDescent="0.45">
      <c r="A837" s="99"/>
      <c r="B837" s="99"/>
      <c r="C837" s="99"/>
      <c r="D837" s="99"/>
      <c r="E837" s="99"/>
      <c r="F837" s="99"/>
      <c r="G837" s="99"/>
      <c r="H837" s="99"/>
      <c r="I837" s="99"/>
      <c r="J837" s="99"/>
      <c r="K837" s="99"/>
      <c r="L837" s="99"/>
      <c r="M837" s="99"/>
      <c r="N837" s="99"/>
      <c r="O837" s="99"/>
      <c r="P837" s="101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</row>
    <row r="838" spans="1:27" ht="14.25" customHeight="1" x14ac:dyDescent="0.45">
      <c r="A838" s="99"/>
      <c r="B838" s="99"/>
      <c r="C838" s="99"/>
      <c r="D838" s="99"/>
      <c r="E838" s="99"/>
      <c r="F838" s="99"/>
      <c r="G838" s="99"/>
      <c r="H838" s="99"/>
      <c r="I838" s="99"/>
      <c r="J838" s="99"/>
      <c r="K838" s="99"/>
      <c r="L838" s="99"/>
      <c r="M838" s="99"/>
      <c r="N838" s="99"/>
      <c r="O838" s="99"/>
      <c r="P838" s="101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</row>
    <row r="839" spans="1:27" ht="14.25" customHeight="1" x14ac:dyDescent="0.45">
      <c r="A839" s="99"/>
      <c r="B839" s="99"/>
      <c r="C839" s="99"/>
      <c r="D839" s="99"/>
      <c r="E839" s="99"/>
      <c r="F839" s="99"/>
      <c r="G839" s="99"/>
      <c r="H839" s="99"/>
      <c r="I839" s="99"/>
      <c r="J839" s="99"/>
      <c r="K839" s="99"/>
      <c r="L839" s="99"/>
      <c r="M839" s="99"/>
      <c r="N839" s="99"/>
      <c r="O839" s="99"/>
      <c r="P839" s="101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</row>
    <row r="840" spans="1:27" ht="14.25" customHeight="1" x14ac:dyDescent="0.45">
      <c r="A840" s="99"/>
      <c r="B840" s="99"/>
      <c r="C840" s="99"/>
      <c r="D840" s="99"/>
      <c r="E840" s="99"/>
      <c r="F840" s="99"/>
      <c r="G840" s="99"/>
      <c r="H840" s="99"/>
      <c r="I840" s="99"/>
      <c r="J840" s="99"/>
      <c r="K840" s="99"/>
      <c r="L840" s="99"/>
      <c r="M840" s="99"/>
      <c r="N840" s="99"/>
      <c r="O840" s="99"/>
      <c r="P840" s="101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</row>
    <row r="841" spans="1:27" ht="14.25" customHeight="1" x14ac:dyDescent="0.45">
      <c r="A841" s="99"/>
      <c r="B841" s="99"/>
      <c r="C841" s="99"/>
      <c r="D841" s="99"/>
      <c r="E841" s="99"/>
      <c r="F841" s="99"/>
      <c r="G841" s="99"/>
      <c r="H841" s="99"/>
      <c r="I841" s="99"/>
      <c r="J841" s="99"/>
      <c r="K841" s="99"/>
      <c r="L841" s="99"/>
      <c r="M841" s="99"/>
      <c r="N841" s="99"/>
      <c r="O841" s="99"/>
      <c r="P841" s="101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</row>
    <row r="842" spans="1:27" ht="14.25" customHeight="1" x14ac:dyDescent="0.45">
      <c r="A842" s="99"/>
      <c r="B842" s="99"/>
      <c r="C842" s="99"/>
      <c r="D842" s="99"/>
      <c r="E842" s="99"/>
      <c r="F842" s="99"/>
      <c r="G842" s="99"/>
      <c r="H842" s="99"/>
      <c r="I842" s="99"/>
      <c r="J842" s="99"/>
      <c r="K842" s="99"/>
      <c r="L842" s="99"/>
      <c r="M842" s="99"/>
      <c r="N842" s="99"/>
      <c r="O842" s="99"/>
      <c r="P842" s="101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</row>
    <row r="843" spans="1:27" ht="14.25" customHeight="1" x14ac:dyDescent="0.45">
      <c r="A843" s="99"/>
      <c r="B843" s="99"/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9"/>
      <c r="O843" s="99"/>
      <c r="P843" s="101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</row>
    <row r="844" spans="1:27" ht="14.25" customHeight="1" x14ac:dyDescent="0.45">
      <c r="A844" s="99"/>
      <c r="B844" s="99"/>
      <c r="C844" s="99"/>
      <c r="D844" s="99"/>
      <c r="E844" s="99"/>
      <c r="F844" s="99"/>
      <c r="G844" s="99"/>
      <c r="H844" s="99"/>
      <c r="I844" s="99"/>
      <c r="J844" s="99"/>
      <c r="K844" s="99"/>
      <c r="L844" s="99"/>
      <c r="M844" s="99"/>
      <c r="N844" s="99"/>
      <c r="O844" s="99"/>
      <c r="P844" s="101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</row>
    <row r="845" spans="1:27" ht="14.25" customHeight="1" x14ac:dyDescent="0.45">
      <c r="A845" s="99"/>
      <c r="B845" s="99"/>
      <c r="C845" s="99"/>
      <c r="D845" s="99"/>
      <c r="E845" s="99"/>
      <c r="F845" s="99"/>
      <c r="G845" s="99"/>
      <c r="H845" s="99"/>
      <c r="I845" s="99"/>
      <c r="J845" s="99"/>
      <c r="K845" s="99"/>
      <c r="L845" s="99"/>
      <c r="M845" s="99"/>
      <c r="N845" s="99"/>
      <c r="O845" s="99"/>
      <c r="P845" s="101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</row>
    <row r="846" spans="1:27" ht="14.25" customHeight="1" x14ac:dyDescent="0.45">
      <c r="A846" s="99"/>
      <c r="B846" s="99"/>
      <c r="C846" s="99"/>
      <c r="D846" s="99"/>
      <c r="E846" s="99"/>
      <c r="F846" s="99"/>
      <c r="G846" s="99"/>
      <c r="H846" s="99"/>
      <c r="I846" s="99"/>
      <c r="J846" s="99"/>
      <c r="K846" s="99"/>
      <c r="L846" s="99"/>
      <c r="M846" s="99"/>
      <c r="N846" s="99"/>
      <c r="O846" s="99"/>
      <c r="P846" s="101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</row>
    <row r="847" spans="1:27" ht="14.25" customHeight="1" x14ac:dyDescent="0.45">
      <c r="A847" s="99"/>
      <c r="B847" s="99"/>
      <c r="C847" s="99"/>
      <c r="D847" s="99"/>
      <c r="E847" s="99"/>
      <c r="F847" s="99"/>
      <c r="G847" s="99"/>
      <c r="H847" s="99"/>
      <c r="I847" s="99"/>
      <c r="J847" s="99"/>
      <c r="K847" s="99"/>
      <c r="L847" s="99"/>
      <c r="M847" s="99"/>
      <c r="N847" s="99"/>
      <c r="O847" s="99"/>
      <c r="P847" s="101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</row>
    <row r="848" spans="1:27" ht="14.25" customHeight="1" x14ac:dyDescent="0.45">
      <c r="A848" s="99"/>
      <c r="B848" s="99"/>
      <c r="C848" s="99"/>
      <c r="D848" s="99"/>
      <c r="E848" s="99"/>
      <c r="F848" s="99"/>
      <c r="G848" s="99"/>
      <c r="H848" s="99"/>
      <c r="I848" s="99"/>
      <c r="J848" s="99"/>
      <c r="K848" s="99"/>
      <c r="L848" s="99"/>
      <c r="M848" s="99"/>
      <c r="N848" s="99"/>
      <c r="O848" s="99"/>
      <c r="P848" s="101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</row>
    <row r="849" spans="1:27" ht="14.25" customHeight="1" x14ac:dyDescent="0.45">
      <c r="A849" s="99"/>
      <c r="B849" s="99"/>
      <c r="C849" s="99"/>
      <c r="D849" s="99"/>
      <c r="E849" s="99"/>
      <c r="F849" s="99"/>
      <c r="G849" s="99"/>
      <c r="H849" s="99"/>
      <c r="I849" s="99"/>
      <c r="J849" s="99"/>
      <c r="K849" s="99"/>
      <c r="L849" s="99"/>
      <c r="M849" s="99"/>
      <c r="N849" s="99"/>
      <c r="O849" s="99"/>
      <c r="P849" s="101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</row>
    <row r="850" spans="1:27" ht="14.25" customHeight="1" x14ac:dyDescent="0.45">
      <c r="A850" s="99"/>
      <c r="B850" s="99"/>
      <c r="C850" s="99"/>
      <c r="D850" s="99"/>
      <c r="E850" s="99"/>
      <c r="F850" s="99"/>
      <c r="G850" s="99"/>
      <c r="H850" s="99"/>
      <c r="I850" s="99"/>
      <c r="J850" s="99"/>
      <c r="K850" s="99"/>
      <c r="L850" s="99"/>
      <c r="M850" s="99"/>
      <c r="N850" s="99"/>
      <c r="O850" s="99"/>
      <c r="P850" s="101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</row>
    <row r="851" spans="1:27" ht="14.25" customHeight="1" x14ac:dyDescent="0.45">
      <c r="A851" s="99"/>
      <c r="B851" s="99"/>
      <c r="C851" s="99"/>
      <c r="D851" s="99"/>
      <c r="E851" s="99"/>
      <c r="F851" s="99"/>
      <c r="G851" s="99"/>
      <c r="H851" s="99"/>
      <c r="I851" s="99"/>
      <c r="J851" s="99"/>
      <c r="K851" s="99"/>
      <c r="L851" s="99"/>
      <c r="M851" s="99"/>
      <c r="N851" s="99"/>
      <c r="O851" s="99"/>
      <c r="P851" s="101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</row>
    <row r="852" spans="1:27" ht="14.25" customHeight="1" x14ac:dyDescent="0.45">
      <c r="A852" s="99"/>
      <c r="B852" s="99"/>
      <c r="C852" s="99"/>
      <c r="D852" s="99"/>
      <c r="E852" s="99"/>
      <c r="F852" s="99"/>
      <c r="G852" s="99"/>
      <c r="H852" s="99"/>
      <c r="I852" s="99"/>
      <c r="J852" s="99"/>
      <c r="K852" s="99"/>
      <c r="L852" s="99"/>
      <c r="M852" s="99"/>
      <c r="N852" s="99"/>
      <c r="O852" s="99"/>
      <c r="P852" s="101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</row>
    <row r="853" spans="1:27" ht="14.25" customHeight="1" x14ac:dyDescent="0.45">
      <c r="A853" s="99"/>
      <c r="B853" s="99"/>
      <c r="C853" s="99"/>
      <c r="D853" s="99"/>
      <c r="E853" s="99"/>
      <c r="F853" s="99"/>
      <c r="G853" s="99"/>
      <c r="H853" s="99"/>
      <c r="I853" s="99"/>
      <c r="J853" s="99"/>
      <c r="K853" s="99"/>
      <c r="L853" s="99"/>
      <c r="M853" s="99"/>
      <c r="N853" s="99"/>
      <c r="O853" s="99"/>
      <c r="P853" s="101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</row>
    <row r="854" spans="1:27" ht="14.25" customHeight="1" x14ac:dyDescent="0.45">
      <c r="A854" s="99"/>
      <c r="B854" s="99"/>
      <c r="C854" s="99"/>
      <c r="D854" s="99"/>
      <c r="E854" s="99"/>
      <c r="F854" s="99"/>
      <c r="G854" s="99"/>
      <c r="H854" s="99"/>
      <c r="I854" s="99"/>
      <c r="J854" s="99"/>
      <c r="K854" s="99"/>
      <c r="L854" s="99"/>
      <c r="M854" s="99"/>
      <c r="N854" s="99"/>
      <c r="O854" s="99"/>
      <c r="P854" s="101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</row>
    <row r="855" spans="1:27" ht="14.25" customHeight="1" x14ac:dyDescent="0.45">
      <c r="A855" s="99"/>
      <c r="B855" s="99"/>
      <c r="C855" s="99"/>
      <c r="D855" s="99"/>
      <c r="E855" s="99"/>
      <c r="F855" s="99"/>
      <c r="G855" s="99"/>
      <c r="H855" s="99"/>
      <c r="I855" s="99"/>
      <c r="J855" s="99"/>
      <c r="K855" s="99"/>
      <c r="L855" s="99"/>
      <c r="M855" s="99"/>
      <c r="N855" s="99"/>
      <c r="O855" s="99"/>
      <c r="P855" s="101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</row>
    <row r="856" spans="1:27" ht="14.25" customHeight="1" x14ac:dyDescent="0.45">
      <c r="A856" s="99"/>
      <c r="B856" s="99"/>
      <c r="C856" s="99"/>
      <c r="D856" s="99"/>
      <c r="E856" s="99"/>
      <c r="F856" s="99"/>
      <c r="G856" s="99"/>
      <c r="H856" s="99"/>
      <c r="I856" s="99"/>
      <c r="J856" s="99"/>
      <c r="K856" s="99"/>
      <c r="L856" s="99"/>
      <c r="M856" s="99"/>
      <c r="N856" s="99"/>
      <c r="O856" s="99"/>
      <c r="P856" s="101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</row>
    <row r="857" spans="1:27" ht="14.25" customHeight="1" x14ac:dyDescent="0.45">
      <c r="A857" s="99"/>
      <c r="B857" s="99"/>
      <c r="C857" s="99"/>
      <c r="D857" s="99"/>
      <c r="E857" s="99"/>
      <c r="F857" s="99"/>
      <c r="G857" s="99"/>
      <c r="H857" s="99"/>
      <c r="I857" s="99"/>
      <c r="J857" s="99"/>
      <c r="K857" s="99"/>
      <c r="L857" s="99"/>
      <c r="M857" s="99"/>
      <c r="N857" s="99"/>
      <c r="O857" s="99"/>
      <c r="P857" s="101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</row>
    <row r="858" spans="1:27" ht="14.25" customHeight="1" x14ac:dyDescent="0.45">
      <c r="A858" s="99"/>
      <c r="B858" s="99"/>
      <c r="C858" s="99"/>
      <c r="D858" s="99"/>
      <c r="E858" s="99"/>
      <c r="F858" s="99"/>
      <c r="G858" s="99"/>
      <c r="H858" s="99"/>
      <c r="I858" s="99"/>
      <c r="J858" s="99"/>
      <c r="K858" s="99"/>
      <c r="L858" s="99"/>
      <c r="M858" s="99"/>
      <c r="N858" s="99"/>
      <c r="O858" s="99"/>
      <c r="P858" s="101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</row>
    <row r="859" spans="1:27" ht="14.25" customHeight="1" x14ac:dyDescent="0.45">
      <c r="A859" s="99"/>
      <c r="B859" s="99"/>
      <c r="C859" s="99"/>
      <c r="D859" s="99"/>
      <c r="E859" s="99"/>
      <c r="F859" s="99"/>
      <c r="G859" s="99"/>
      <c r="H859" s="99"/>
      <c r="I859" s="99"/>
      <c r="J859" s="99"/>
      <c r="K859" s="99"/>
      <c r="L859" s="99"/>
      <c r="M859" s="99"/>
      <c r="N859" s="99"/>
      <c r="O859" s="99"/>
      <c r="P859" s="101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</row>
    <row r="860" spans="1:27" ht="14.25" customHeight="1" x14ac:dyDescent="0.45">
      <c r="A860" s="99"/>
      <c r="B860" s="99"/>
      <c r="C860" s="99"/>
      <c r="D860" s="99"/>
      <c r="E860" s="99"/>
      <c r="F860" s="99"/>
      <c r="G860" s="99"/>
      <c r="H860" s="99"/>
      <c r="I860" s="99"/>
      <c r="J860" s="99"/>
      <c r="K860" s="99"/>
      <c r="L860" s="99"/>
      <c r="M860" s="99"/>
      <c r="N860" s="99"/>
      <c r="O860" s="99"/>
      <c r="P860" s="101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</row>
    <row r="861" spans="1:27" ht="14.25" customHeight="1" x14ac:dyDescent="0.45">
      <c r="A861" s="99"/>
      <c r="B861" s="99"/>
      <c r="C861" s="99"/>
      <c r="D861" s="99"/>
      <c r="E861" s="99"/>
      <c r="F861" s="99"/>
      <c r="G861" s="99"/>
      <c r="H861" s="99"/>
      <c r="I861" s="99"/>
      <c r="J861" s="99"/>
      <c r="K861" s="99"/>
      <c r="L861" s="99"/>
      <c r="M861" s="99"/>
      <c r="N861" s="99"/>
      <c r="O861" s="99"/>
      <c r="P861" s="101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</row>
    <row r="862" spans="1:27" ht="14.25" customHeight="1" x14ac:dyDescent="0.45">
      <c r="A862" s="99"/>
      <c r="B862" s="99"/>
      <c r="C862" s="99"/>
      <c r="D862" s="99"/>
      <c r="E862" s="99"/>
      <c r="F862" s="99"/>
      <c r="G862" s="99"/>
      <c r="H862" s="99"/>
      <c r="I862" s="99"/>
      <c r="J862" s="99"/>
      <c r="K862" s="99"/>
      <c r="L862" s="99"/>
      <c r="M862" s="99"/>
      <c r="N862" s="99"/>
      <c r="O862" s="99"/>
      <c r="P862" s="101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</row>
    <row r="863" spans="1:27" ht="14.25" customHeight="1" x14ac:dyDescent="0.45">
      <c r="A863" s="99"/>
      <c r="B863" s="99"/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9"/>
      <c r="O863" s="99"/>
      <c r="P863" s="101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</row>
    <row r="864" spans="1:27" ht="14.25" customHeight="1" x14ac:dyDescent="0.45">
      <c r="A864" s="99"/>
      <c r="B864" s="99"/>
      <c r="C864" s="99"/>
      <c r="D864" s="99"/>
      <c r="E864" s="99"/>
      <c r="F864" s="99"/>
      <c r="G864" s="99"/>
      <c r="H864" s="99"/>
      <c r="I864" s="99"/>
      <c r="J864" s="99"/>
      <c r="K864" s="99"/>
      <c r="L864" s="99"/>
      <c r="M864" s="99"/>
      <c r="N864" s="99"/>
      <c r="O864" s="99"/>
      <c r="P864" s="101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</row>
    <row r="865" spans="1:27" ht="14.25" customHeight="1" x14ac:dyDescent="0.45">
      <c r="A865" s="99"/>
      <c r="B865" s="99"/>
      <c r="C865" s="99"/>
      <c r="D865" s="99"/>
      <c r="E865" s="99"/>
      <c r="F865" s="99"/>
      <c r="G865" s="99"/>
      <c r="H865" s="99"/>
      <c r="I865" s="99"/>
      <c r="J865" s="99"/>
      <c r="K865" s="99"/>
      <c r="L865" s="99"/>
      <c r="M865" s="99"/>
      <c r="N865" s="99"/>
      <c r="O865" s="99"/>
      <c r="P865" s="101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</row>
    <row r="866" spans="1:27" ht="14.25" customHeight="1" x14ac:dyDescent="0.45">
      <c r="A866" s="99"/>
      <c r="B866" s="99"/>
      <c r="C866" s="99"/>
      <c r="D866" s="99"/>
      <c r="E866" s="99"/>
      <c r="F866" s="99"/>
      <c r="G866" s="99"/>
      <c r="H866" s="99"/>
      <c r="I866" s="99"/>
      <c r="J866" s="99"/>
      <c r="K866" s="99"/>
      <c r="L866" s="99"/>
      <c r="M866" s="99"/>
      <c r="N866" s="99"/>
      <c r="O866" s="99"/>
      <c r="P866" s="101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</row>
    <row r="867" spans="1:27" ht="14.25" customHeight="1" x14ac:dyDescent="0.45">
      <c r="A867" s="99"/>
      <c r="B867" s="99"/>
      <c r="C867" s="99"/>
      <c r="D867" s="99"/>
      <c r="E867" s="99"/>
      <c r="F867" s="99"/>
      <c r="G867" s="99"/>
      <c r="H867" s="99"/>
      <c r="I867" s="99"/>
      <c r="J867" s="99"/>
      <c r="K867" s="99"/>
      <c r="L867" s="99"/>
      <c r="M867" s="99"/>
      <c r="N867" s="99"/>
      <c r="O867" s="99"/>
      <c r="P867" s="101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</row>
    <row r="868" spans="1:27" ht="14.25" customHeight="1" x14ac:dyDescent="0.45">
      <c r="A868" s="99"/>
      <c r="B868" s="99"/>
      <c r="C868" s="99"/>
      <c r="D868" s="99"/>
      <c r="E868" s="99"/>
      <c r="F868" s="99"/>
      <c r="G868" s="99"/>
      <c r="H868" s="99"/>
      <c r="I868" s="99"/>
      <c r="J868" s="99"/>
      <c r="K868" s="99"/>
      <c r="L868" s="99"/>
      <c r="M868" s="99"/>
      <c r="N868" s="99"/>
      <c r="O868" s="99"/>
      <c r="P868" s="101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</row>
    <row r="869" spans="1:27" ht="14.25" customHeight="1" x14ac:dyDescent="0.45">
      <c r="A869" s="99"/>
      <c r="B869" s="99"/>
      <c r="C869" s="99"/>
      <c r="D869" s="99"/>
      <c r="E869" s="99"/>
      <c r="F869" s="99"/>
      <c r="G869" s="99"/>
      <c r="H869" s="99"/>
      <c r="I869" s="99"/>
      <c r="J869" s="99"/>
      <c r="K869" s="99"/>
      <c r="L869" s="99"/>
      <c r="M869" s="99"/>
      <c r="N869" s="99"/>
      <c r="O869" s="99"/>
      <c r="P869" s="101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</row>
    <row r="870" spans="1:27" ht="14.25" customHeight="1" x14ac:dyDescent="0.45">
      <c r="A870" s="99"/>
      <c r="B870" s="99"/>
      <c r="C870" s="99"/>
      <c r="D870" s="99"/>
      <c r="E870" s="99"/>
      <c r="F870" s="99"/>
      <c r="G870" s="99"/>
      <c r="H870" s="99"/>
      <c r="I870" s="99"/>
      <c r="J870" s="99"/>
      <c r="K870" s="99"/>
      <c r="L870" s="99"/>
      <c r="M870" s="99"/>
      <c r="N870" s="99"/>
      <c r="O870" s="99"/>
      <c r="P870" s="101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</row>
    <row r="871" spans="1:27" ht="14.25" customHeight="1" x14ac:dyDescent="0.45">
      <c r="A871" s="99"/>
      <c r="B871" s="99"/>
      <c r="C871" s="99"/>
      <c r="D871" s="99"/>
      <c r="E871" s="99"/>
      <c r="F871" s="99"/>
      <c r="G871" s="99"/>
      <c r="H871" s="99"/>
      <c r="I871" s="99"/>
      <c r="J871" s="99"/>
      <c r="K871" s="99"/>
      <c r="L871" s="99"/>
      <c r="M871" s="99"/>
      <c r="N871" s="99"/>
      <c r="O871" s="99"/>
      <c r="P871" s="101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</row>
    <row r="872" spans="1:27" ht="14.25" customHeight="1" x14ac:dyDescent="0.45">
      <c r="A872" s="99"/>
      <c r="B872" s="99"/>
      <c r="C872" s="99"/>
      <c r="D872" s="99"/>
      <c r="E872" s="99"/>
      <c r="F872" s="99"/>
      <c r="G872" s="99"/>
      <c r="H872" s="99"/>
      <c r="I872" s="99"/>
      <c r="J872" s="99"/>
      <c r="K872" s="99"/>
      <c r="L872" s="99"/>
      <c r="M872" s="99"/>
      <c r="N872" s="99"/>
      <c r="O872" s="99"/>
      <c r="P872" s="101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</row>
    <row r="873" spans="1:27" ht="14.25" customHeight="1" x14ac:dyDescent="0.45">
      <c r="A873" s="99"/>
      <c r="B873" s="99"/>
      <c r="C873" s="99"/>
      <c r="D873" s="99"/>
      <c r="E873" s="99"/>
      <c r="F873" s="99"/>
      <c r="G873" s="99"/>
      <c r="H873" s="99"/>
      <c r="I873" s="99"/>
      <c r="J873" s="99"/>
      <c r="K873" s="99"/>
      <c r="L873" s="99"/>
      <c r="M873" s="99"/>
      <c r="N873" s="99"/>
      <c r="O873" s="99"/>
      <c r="P873" s="101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</row>
    <row r="874" spans="1:27" ht="14.25" customHeight="1" x14ac:dyDescent="0.45">
      <c r="A874" s="99"/>
      <c r="B874" s="99"/>
      <c r="C874" s="99"/>
      <c r="D874" s="99"/>
      <c r="E874" s="99"/>
      <c r="F874" s="99"/>
      <c r="G874" s="99"/>
      <c r="H874" s="99"/>
      <c r="I874" s="99"/>
      <c r="J874" s="99"/>
      <c r="K874" s="99"/>
      <c r="L874" s="99"/>
      <c r="M874" s="99"/>
      <c r="N874" s="99"/>
      <c r="O874" s="99"/>
      <c r="P874" s="101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</row>
    <row r="875" spans="1:27" ht="14.25" customHeight="1" x14ac:dyDescent="0.45">
      <c r="A875" s="99"/>
      <c r="B875" s="99"/>
      <c r="C875" s="99"/>
      <c r="D875" s="99"/>
      <c r="E875" s="99"/>
      <c r="F875" s="99"/>
      <c r="G875" s="99"/>
      <c r="H875" s="99"/>
      <c r="I875" s="99"/>
      <c r="J875" s="99"/>
      <c r="K875" s="99"/>
      <c r="L875" s="99"/>
      <c r="M875" s="99"/>
      <c r="N875" s="99"/>
      <c r="O875" s="99"/>
      <c r="P875" s="101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</row>
    <row r="876" spans="1:27" ht="14.25" customHeight="1" x14ac:dyDescent="0.45">
      <c r="A876" s="99"/>
      <c r="B876" s="99"/>
      <c r="C876" s="99"/>
      <c r="D876" s="99"/>
      <c r="E876" s="99"/>
      <c r="F876" s="99"/>
      <c r="G876" s="99"/>
      <c r="H876" s="99"/>
      <c r="I876" s="99"/>
      <c r="J876" s="99"/>
      <c r="K876" s="99"/>
      <c r="L876" s="99"/>
      <c r="M876" s="99"/>
      <c r="N876" s="99"/>
      <c r="O876" s="99"/>
      <c r="P876" s="101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</row>
    <row r="877" spans="1:27" ht="14.25" customHeight="1" x14ac:dyDescent="0.45">
      <c r="A877" s="99"/>
      <c r="B877" s="99"/>
      <c r="C877" s="99"/>
      <c r="D877" s="99"/>
      <c r="E877" s="99"/>
      <c r="F877" s="99"/>
      <c r="G877" s="99"/>
      <c r="H877" s="99"/>
      <c r="I877" s="99"/>
      <c r="J877" s="99"/>
      <c r="K877" s="99"/>
      <c r="L877" s="99"/>
      <c r="M877" s="99"/>
      <c r="N877" s="99"/>
      <c r="O877" s="99"/>
      <c r="P877" s="101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</row>
    <row r="878" spans="1:27" ht="14.25" customHeight="1" x14ac:dyDescent="0.45">
      <c r="A878" s="99"/>
      <c r="B878" s="99"/>
      <c r="C878" s="99"/>
      <c r="D878" s="99"/>
      <c r="E878" s="99"/>
      <c r="F878" s="99"/>
      <c r="G878" s="99"/>
      <c r="H878" s="99"/>
      <c r="I878" s="99"/>
      <c r="J878" s="99"/>
      <c r="K878" s="99"/>
      <c r="L878" s="99"/>
      <c r="M878" s="99"/>
      <c r="N878" s="99"/>
      <c r="O878" s="99"/>
      <c r="P878" s="101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</row>
    <row r="879" spans="1:27" ht="14.25" customHeight="1" x14ac:dyDescent="0.45">
      <c r="A879" s="99"/>
      <c r="B879" s="99"/>
      <c r="C879" s="99"/>
      <c r="D879" s="99"/>
      <c r="E879" s="99"/>
      <c r="F879" s="99"/>
      <c r="G879" s="99"/>
      <c r="H879" s="99"/>
      <c r="I879" s="99"/>
      <c r="J879" s="99"/>
      <c r="K879" s="99"/>
      <c r="L879" s="99"/>
      <c r="M879" s="99"/>
      <c r="N879" s="99"/>
      <c r="O879" s="99"/>
      <c r="P879" s="101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</row>
    <row r="880" spans="1:27" ht="14.25" customHeight="1" x14ac:dyDescent="0.45">
      <c r="A880" s="99"/>
      <c r="B880" s="99"/>
      <c r="C880" s="99"/>
      <c r="D880" s="99"/>
      <c r="E880" s="99"/>
      <c r="F880" s="99"/>
      <c r="G880" s="99"/>
      <c r="H880" s="99"/>
      <c r="I880" s="99"/>
      <c r="J880" s="99"/>
      <c r="K880" s="99"/>
      <c r="L880" s="99"/>
      <c r="M880" s="99"/>
      <c r="N880" s="99"/>
      <c r="O880" s="99"/>
      <c r="P880" s="101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</row>
    <row r="881" spans="1:27" ht="14.25" customHeight="1" x14ac:dyDescent="0.45">
      <c r="A881" s="99"/>
      <c r="B881" s="99"/>
      <c r="C881" s="99"/>
      <c r="D881" s="99"/>
      <c r="E881" s="99"/>
      <c r="F881" s="99"/>
      <c r="G881" s="99"/>
      <c r="H881" s="99"/>
      <c r="I881" s="99"/>
      <c r="J881" s="99"/>
      <c r="K881" s="99"/>
      <c r="L881" s="99"/>
      <c r="M881" s="99"/>
      <c r="N881" s="99"/>
      <c r="O881" s="99"/>
      <c r="P881" s="101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</row>
    <row r="882" spans="1:27" ht="14.25" customHeight="1" x14ac:dyDescent="0.45">
      <c r="A882" s="99"/>
      <c r="B882" s="99"/>
      <c r="C882" s="99"/>
      <c r="D882" s="99"/>
      <c r="E882" s="99"/>
      <c r="F882" s="99"/>
      <c r="G882" s="99"/>
      <c r="H882" s="99"/>
      <c r="I882" s="99"/>
      <c r="J882" s="99"/>
      <c r="K882" s="99"/>
      <c r="L882" s="99"/>
      <c r="M882" s="99"/>
      <c r="N882" s="99"/>
      <c r="O882" s="99"/>
      <c r="P882" s="101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</row>
    <row r="883" spans="1:27" ht="14.25" customHeight="1" x14ac:dyDescent="0.45">
      <c r="A883" s="99"/>
      <c r="B883" s="99"/>
      <c r="C883" s="99"/>
      <c r="D883" s="99"/>
      <c r="E883" s="99"/>
      <c r="F883" s="99"/>
      <c r="G883" s="99"/>
      <c r="H883" s="99"/>
      <c r="I883" s="99"/>
      <c r="J883" s="99"/>
      <c r="K883" s="99"/>
      <c r="L883" s="99"/>
      <c r="M883" s="99"/>
      <c r="N883" s="99"/>
      <c r="O883" s="99"/>
      <c r="P883" s="101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</row>
    <row r="884" spans="1:27" ht="14.25" customHeight="1" x14ac:dyDescent="0.45">
      <c r="A884" s="99"/>
      <c r="B884" s="99"/>
      <c r="C884" s="99"/>
      <c r="D884" s="99"/>
      <c r="E884" s="99"/>
      <c r="F884" s="99"/>
      <c r="G884" s="99"/>
      <c r="H884" s="99"/>
      <c r="I884" s="99"/>
      <c r="J884" s="99"/>
      <c r="K884" s="99"/>
      <c r="L884" s="99"/>
      <c r="M884" s="99"/>
      <c r="N884" s="99"/>
      <c r="O884" s="99"/>
      <c r="P884" s="101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</row>
    <row r="885" spans="1:27" ht="14.25" customHeight="1" x14ac:dyDescent="0.45">
      <c r="A885" s="99"/>
      <c r="B885" s="99"/>
      <c r="C885" s="99"/>
      <c r="D885" s="99"/>
      <c r="E885" s="99"/>
      <c r="F885" s="99"/>
      <c r="G885" s="99"/>
      <c r="H885" s="99"/>
      <c r="I885" s="99"/>
      <c r="J885" s="99"/>
      <c r="K885" s="99"/>
      <c r="L885" s="99"/>
      <c r="M885" s="99"/>
      <c r="N885" s="99"/>
      <c r="O885" s="99"/>
      <c r="P885" s="101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</row>
    <row r="886" spans="1:27" ht="14.25" customHeight="1" x14ac:dyDescent="0.45">
      <c r="A886" s="99"/>
      <c r="B886" s="99"/>
      <c r="C886" s="99"/>
      <c r="D886" s="99"/>
      <c r="E886" s="99"/>
      <c r="F886" s="99"/>
      <c r="G886" s="99"/>
      <c r="H886" s="99"/>
      <c r="I886" s="99"/>
      <c r="J886" s="99"/>
      <c r="K886" s="99"/>
      <c r="L886" s="99"/>
      <c r="M886" s="99"/>
      <c r="N886" s="99"/>
      <c r="O886" s="99"/>
      <c r="P886" s="101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</row>
    <row r="887" spans="1:27" ht="14.25" customHeight="1" x14ac:dyDescent="0.45">
      <c r="A887" s="99"/>
      <c r="B887" s="99"/>
      <c r="C887" s="99"/>
      <c r="D887" s="99"/>
      <c r="E887" s="99"/>
      <c r="F887" s="99"/>
      <c r="G887" s="99"/>
      <c r="H887" s="99"/>
      <c r="I887" s="99"/>
      <c r="J887" s="99"/>
      <c r="K887" s="99"/>
      <c r="L887" s="99"/>
      <c r="M887" s="99"/>
      <c r="N887" s="99"/>
      <c r="O887" s="99"/>
      <c r="P887" s="101"/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</row>
    <row r="888" spans="1:27" ht="14.25" customHeight="1" x14ac:dyDescent="0.45">
      <c r="A888" s="99"/>
      <c r="B888" s="99"/>
      <c r="C888" s="99"/>
      <c r="D888" s="99"/>
      <c r="E888" s="99"/>
      <c r="F888" s="99"/>
      <c r="G888" s="99"/>
      <c r="H888" s="99"/>
      <c r="I888" s="99"/>
      <c r="J888" s="99"/>
      <c r="K888" s="99"/>
      <c r="L888" s="99"/>
      <c r="M888" s="99"/>
      <c r="N888" s="99"/>
      <c r="O888" s="99"/>
      <c r="P888" s="101"/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</row>
    <row r="889" spans="1:27" ht="14.25" customHeight="1" x14ac:dyDescent="0.45">
      <c r="A889" s="99"/>
      <c r="B889" s="99"/>
      <c r="C889" s="99"/>
      <c r="D889" s="99"/>
      <c r="E889" s="99"/>
      <c r="F889" s="99"/>
      <c r="G889" s="99"/>
      <c r="H889" s="99"/>
      <c r="I889" s="99"/>
      <c r="J889" s="99"/>
      <c r="K889" s="99"/>
      <c r="L889" s="99"/>
      <c r="M889" s="99"/>
      <c r="N889" s="99"/>
      <c r="O889" s="99"/>
      <c r="P889" s="101"/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</row>
    <row r="890" spans="1:27" ht="14.25" customHeight="1" x14ac:dyDescent="0.45">
      <c r="A890" s="99"/>
      <c r="B890" s="99"/>
      <c r="C890" s="99"/>
      <c r="D890" s="99"/>
      <c r="E890" s="99"/>
      <c r="F890" s="99"/>
      <c r="G890" s="99"/>
      <c r="H890" s="99"/>
      <c r="I890" s="99"/>
      <c r="J890" s="99"/>
      <c r="K890" s="99"/>
      <c r="L890" s="99"/>
      <c r="M890" s="99"/>
      <c r="N890" s="99"/>
      <c r="O890" s="99"/>
      <c r="P890" s="101"/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</row>
    <row r="891" spans="1:27" ht="14.25" customHeight="1" x14ac:dyDescent="0.45">
      <c r="A891" s="99"/>
      <c r="B891" s="99"/>
      <c r="C891" s="99"/>
      <c r="D891" s="99"/>
      <c r="E891" s="99"/>
      <c r="F891" s="99"/>
      <c r="G891" s="99"/>
      <c r="H891" s="99"/>
      <c r="I891" s="99"/>
      <c r="J891" s="99"/>
      <c r="K891" s="99"/>
      <c r="L891" s="99"/>
      <c r="M891" s="99"/>
      <c r="N891" s="99"/>
      <c r="O891" s="99"/>
      <c r="P891" s="101"/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</row>
    <row r="892" spans="1:27" ht="14.25" customHeight="1" x14ac:dyDescent="0.45">
      <c r="A892" s="99"/>
      <c r="B892" s="99"/>
      <c r="C892" s="99"/>
      <c r="D892" s="99"/>
      <c r="E892" s="99"/>
      <c r="F892" s="99"/>
      <c r="G892" s="99"/>
      <c r="H892" s="99"/>
      <c r="I892" s="99"/>
      <c r="J892" s="99"/>
      <c r="K892" s="99"/>
      <c r="L892" s="99"/>
      <c r="M892" s="99"/>
      <c r="N892" s="99"/>
      <c r="O892" s="99"/>
      <c r="P892" s="101"/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</row>
    <row r="893" spans="1:27" ht="14.25" customHeight="1" x14ac:dyDescent="0.45">
      <c r="A893" s="99"/>
      <c r="B893" s="99"/>
      <c r="C893" s="99"/>
      <c r="D893" s="99"/>
      <c r="E893" s="99"/>
      <c r="F893" s="99"/>
      <c r="G893" s="99"/>
      <c r="H893" s="99"/>
      <c r="I893" s="99"/>
      <c r="J893" s="99"/>
      <c r="K893" s="99"/>
      <c r="L893" s="99"/>
      <c r="M893" s="99"/>
      <c r="N893" s="99"/>
      <c r="O893" s="99"/>
      <c r="P893" s="101"/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</row>
    <row r="894" spans="1:27" ht="14.25" customHeight="1" x14ac:dyDescent="0.45">
      <c r="A894" s="99"/>
      <c r="B894" s="99"/>
      <c r="C894" s="99"/>
      <c r="D894" s="99"/>
      <c r="E894" s="99"/>
      <c r="F894" s="99"/>
      <c r="G894" s="99"/>
      <c r="H894" s="99"/>
      <c r="I894" s="99"/>
      <c r="J894" s="99"/>
      <c r="K894" s="99"/>
      <c r="L894" s="99"/>
      <c r="M894" s="99"/>
      <c r="N894" s="99"/>
      <c r="O894" s="99"/>
      <c r="P894" s="101"/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</row>
    <row r="895" spans="1:27" ht="14.25" customHeight="1" x14ac:dyDescent="0.45">
      <c r="A895" s="99"/>
      <c r="B895" s="99"/>
      <c r="C895" s="99"/>
      <c r="D895" s="99"/>
      <c r="E895" s="99"/>
      <c r="F895" s="99"/>
      <c r="G895" s="99"/>
      <c r="H895" s="99"/>
      <c r="I895" s="99"/>
      <c r="J895" s="99"/>
      <c r="K895" s="99"/>
      <c r="L895" s="99"/>
      <c r="M895" s="99"/>
      <c r="N895" s="99"/>
      <c r="O895" s="99"/>
      <c r="P895" s="101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</row>
    <row r="896" spans="1:27" ht="14.25" customHeight="1" x14ac:dyDescent="0.45">
      <c r="A896" s="99"/>
      <c r="B896" s="99"/>
      <c r="C896" s="99"/>
      <c r="D896" s="99"/>
      <c r="E896" s="99"/>
      <c r="F896" s="99"/>
      <c r="G896" s="99"/>
      <c r="H896" s="99"/>
      <c r="I896" s="99"/>
      <c r="J896" s="99"/>
      <c r="K896" s="99"/>
      <c r="L896" s="99"/>
      <c r="M896" s="99"/>
      <c r="N896" s="99"/>
      <c r="O896" s="99"/>
      <c r="P896" s="101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</row>
    <row r="897" spans="1:27" ht="14.25" customHeight="1" x14ac:dyDescent="0.45">
      <c r="A897" s="99"/>
      <c r="B897" s="99"/>
      <c r="C897" s="99"/>
      <c r="D897" s="99"/>
      <c r="E897" s="99"/>
      <c r="F897" s="99"/>
      <c r="G897" s="99"/>
      <c r="H897" s="99"/>
      <c r="I897" s="99"/>
      <c r="J897" s="99"/>
      <c r="K897" s="99"/>
      <c r="L897" s="99"/>
      <c r="M897" s="99"/>
      <c r="N897" s="99"/>
      <c r="O897" s="99"/>
      <c r="P897" s="101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</row>
    <row r="898" spans="1:27" ht="14.25" customHeight="1" x14ac:dyDescent="0.45">
      <c r="A898" s="99"/>
      <c r="B898" s="99"/>
      <c r="C898" s="99"/>
      <c r="D898" s="99"/>
      <c r="E898" s="99"/>
      <c r="F898" s="99"/>
      <c r="G898" s="99"/>
      <c r="H898" s="99"/>
      <c r="I898" s="99"/>
      <c r="J898" s="99"/>
      <c r="K898" s="99"/>
      <c r="L898" s="99"/>
      <c r="M898" s="99"/>
      <c r="N898" s="99"/>
      <c r="O898" s="99"/>
      <c r="P898" s="101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</row>
    <row r="899" spans="1:27" ht="14.25" customHeight="1" x14ac:dyDescent="0.45">
      <c r="A899" s="99"/>
      <c r="B899" s="99"/>
      <c r="C899" s="99"/>
      <c r="D899" s="99"/>
      <c r="E899" s="99"/>
      <c r="F899" s="99"/>
      <c r="G899" s="99"/>
      <c r="H899" s="99"/>
      <c r="I899" s="99"/>
      <c r="J899" s="99"/>
      <c r="K899" s="99"/>
      <c r="L899" s="99"/>
      <c r="M899" s="99"/>
      <c r="N899" s="99"/>
      <c r="O899" s="99"/>
      <c r="P899" s="101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</row>
    <row r="900" spans="1:27" ht="14.25" customHeight="1" x14ac:dyDescent="0.45">
      <c r="A900" s="99"/>
      <c r="B900" s="99"/>
      <c r="C900" s="99"/>
      <c r="D900" s="99"/>
      <c r="E900" s="99"/>
      <c r="F900" s="99"/>
      <c r="G900" s="99"/>
      <c r="H900" s="99"/>
      <c r="I900" s="99"/>
      <c r="J900" s="99"/>
      <c r="K900" s="99"/>
      <c r="L900" s="99"/>
      <c r="M900" s="99"/>
      <c r="N900" s="99"/>
      <c r="O900" s="99"/>
      <c r="P900" s="101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</row>
    <row r="901" spans="1:27" ht="14.25" customHeight="1" x14ac:dyDescent="0.45">
      <c r="A901" s="99"/>
      <c r="B901" s="99"/>
      <c r="C901" s="99"/>
      <c r="D901" s="99"/>
      <c r="E901" s="99"/>
      <c r="F901" s="99"/>
      <c r="G901" s="99"/>
      <c r="H901" s="99"/>
      <c r="I901" s="99"/>
      <c r="J901" s="99"/>
      <c r="K901" s="99"/>
      <c r="L901" s="99"/>
      <c r="M901" s="99"/>
      <c r="N901" s="99"/>
      <c r="O901" s="99"/>
      <c r="P901" s="101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</row>
    <row r="902" spans="1:27" ht="14.25" customHeight="1" x14ac:dyDescent="0.45">
      <c r="A902" s="99"/>
      <c r="B902" s="99"/>
      <c r="C902" s="99"/>
      <c r="D902" s="99"/>
      <c r="E902" s="99"/>
      <c r="F902" s="99"/>
      <c r="G902" s="99"/>
      <c r="H902" s="99"/>
      <c r="I902" s="99"/>
      <c r="J902" s="99"/>
      <c r="K902" s="99"/>
      <c r="L902" s="99"/>
      <c r="M902" s="99"/>
      <c r="N902" s="99"/>
      <c r="O902" s="99"/>
      <c r="P902" s="101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</row>
    <row r="903" spans="1:27" ht="14.25" customHeight="1" x14ac:dyDescent="0.45">
      <c r="A903" s="99"/>
      <c r="B903" s="99"/>
      <c r="C903" s="99"/>
      <c r="D903" s="99"/>
      <c r="E903" s="99"/>
      <c r="F903" s="99"/>
      <c r="G903" s="99"/>
      <c r="H903" s="99"/>
      <c r="I903" s="99"/>
      <c r="J903" s="99"/>
      <c r="K903" s="99"/>
      <c r="L903" s="99"/>
      <c r="M903" s="99"/>
      <c r="N903" s="99"/>
      <c r="O903" s="99"/>
      <c r="P903" s="101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</row>
    <row r="904" spans="1:27" ht="14.25" customHeight="1" x14ac:dyDescent="0.45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99"/>
      <c r="N904" s="99"/>
      <c r="O904" s="99"/>
      <c r="P904" s="101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</row>
    <row r="905" spans="1:27" ht="14.25" customHeight="1" x14ac:dyDescent="0.45">
      <c r="A905" s="99"/>
      <c r="B905" s="99"/>
      <c r="C905" s="99"/>
      <c r="D905" s="99"/>
      <c r="E905" s="99"/>
      <c r="F905" s="99"/>
      <c r="G905" s="99"/>
      <c r="H905" s="99"/>
      <c r="I905" s="99"/>
      <c r="J905" s="99"/>
      <c r="K905" s="99"/>
      <c r="L905" s="99"/>
      <c r="M905" s="99"/>
      <c r="N905" s="99"/>
      <c r="O905" s="99"/>
      <c r="P905" s="101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</row>
    <row r="906" spans="1:27" ht="14.25" customHeight="1" x14ac:dyDescent="0.45">
      <c r="A906" s="99"/>
      <c r="B906" s="99"/>
      <c r="C906" s="99"/>
      <c r="D906" s="99"/>
      <c r="E906" s="99"/>
      <c r="F906" s="99"/>
      <c r="G906" s="99"/>
      <c r="H906" s="99"/>
      <c r="I906" s="99"/>
      <c r="J906" s="99"/>
      <c r="K906" s="99"/>
      <c r="L906" s="99"/>
      <c r="M906" s="99"/>
      <c r="N906" s="99"/>
      <c r="O906" s="99"/>
      <c r="P906" s="101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</row>
    <row r="907" spans="1:27" ht="14.25" customHeight="1" x14ac:dyDescent="0.45">
      <c r="A907" s="99"/>
      <c r="B907" s="99"/>
      <c r="C907" s="99"/>
      <c r="D907" s="99"/>
      <c r="E907" s="99"/>
      <c r="F907" s="99"/>
      <c r="G907" s="99"/>
      <c r="H907" s="99"/>
      <c r="I907" s="99"/>
      <c r="J907" s="99"/>
      <c r="K907" s="99"/>
      <c r="L907" s="99"/>
      <c r="M907" s="99"/>
      <c r="N907" s="99"/>
      <c r="O907" s="99"/>
      <c r="P907" s="101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</row>
    <row r="908" spans="1:27" ht="14.25" customHeight="1" x14ac:dyDescent="0.45">
      <c r="A908" s="99"/>
      <c r="B908" s="99"/>
      <c r="C908" s="99"/>
      <c r="D908" s="99"/>
      <c r="E908" s="99"/>
      <c r="F908" s="99"/>
      <c r="G908" s="99"/>
      <c r="H908" s="99"/>
      <c r="I908" s="99"/>
      <c r="J908" s="99"/>
      <c r="K908" s="99"/>
      <c r="L908" s="99"/>
      <c r="M908" s="99"/>
      <c r="N908" s="99"/>
      <c r="O908" s="99"/>
      <c r="P908" s="101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</row>
    <row r="909" spans="1:27" ht="14.25" customHeight="1" x14ac:dyDescent="0.45">
      <c r="A909" s="99"/>
      <c r="B909" s="99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9"/>
      <c r="O909" s="99"/>
      <c r="P909" s="101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</row>
    <row r="910" spans="1:27" ht="14.25" customHeight="1" x14ac:dyDescent="0.45">
      <c r="A910" s="99"/>
      <c r="B910" s="99"/>
      <c r="C910" s="99"/>
      <c r="D910" s="99"/>
      <c r="E910" s="99"/>
      <c r="F910" s="99"/>
      <c r="G910" s="99"/>
      <c r="H910" s="99"/>
      <c r="I910" s="99"/>
      <c r="J910" s="99"/>
      <c r="K910" s="99"/>
      <c r="L910" s="99"/>
      <c r="M910" s="99"/>
      <c r="N910" s="99"/>
      <c r="O910" s="99"/>
      <c r="P910" s="101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</row>
    <row r="911" spans="1:27" ht="14.25" customHeight="1" x14ac:dyDescent="0.45">
      <c r="A911" s="99"/>
      <c r="B911" s="99"/>
      <c r="C911" s="99"/>
      <c r="D911" s="99"/>
      <c r="E911" s="99"/>
      <c r="F911" s="99"/>
      <c r="G911" s="99"/>
      <c r="H911" s="99"/>
      <c r="I911" s="99"/>
      <c r="J911" s="99"/>
      <c r="K911" s="99"/>
      <c r="L911" s="99"/>
      <c r="M911" s="99"/>
      <c r="N911" s="99"/>
      <c r="O911" s="99"/>
      <c r="P911" s="101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</row>
    <row r="912" spans="1:27" ht="14.25" customHeight="1" x14ac:dyDescent="0.45">
      <c r="A912" s="99"/>
      <c r="B912" s="99"/>
      <c r="C912" s="99"/>
      <c r="D912" s="99"/>
      <c r="E912" s="99"/>
      <c r="F912" s="99"/>
      <c r="G912" s="99"/>
      <c r="H912" s="99"/>
      <c r="I912" s="99"/>
      <c r="J912" s="99"/>
      <c r="K912" s="99"/>
      <c r="L912" s="99"/>
      <c r="M912" s="99"/>
      <c r="N912" s="99"/>
      <c r="O912" s="99"/>
      <c r="P912" s="101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</row>
    <row r="913" spans="1:27" ht="14.25" customHeight="1" x14ac:dyDescent="0.45">
      <c r="A913" s="99"/>
      <c r="B913" s="99"/>
      <c r="C913" s="99"/>
      <c r="D913" s="99"/>
      <c r="E913" s="99"/>
      <c r="F913" s="99"/>
      <c r="G913" s="99"/>
      <c r="H913" s="99"/>
      <c r="I913" s="99"/>
      <c r="J913" s="99"/>
      <c r="K913" s="99"/>
      <c r="L913" s="99"/>
      <c r="M913" s="99"/>
      <c r="N913" s="99"/>
      <c r="O913" s="99"/>
      <c r="P913" s="101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</row>
    <row r="914" spans="1:27" ht="14.25" customHeight="1" x14ac:dyDescent="0.45">
      <c r="A914" s="99"/>
      <c r="B914" s="99"/>
      <c r="C914" s="99"/>
      <c r="D914" s="99"/>
      <c r="E914" s="99"/>
      <c r="F914" s="99"/>
      <c r="G914" s="99"/>
      <c r="H914" s="99"/>
      <c r="I914" s="99"/>
      <c r="J914" s="99"/>
      <c r="K914" s="99"/>
      <c r="L914" s="99"/>
      <c r="M914" s="99"/>
      <c r="N914" s="99"/>
      <c r="O914" s="99"/>
      <c r="P914" s="101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</row>
    <row r="915" spans="1:27" ht="14.25" customHeight="1" x14ac:dyDescent="0.45">
      <c r="A915" s="99"/>
      <c r="B915" s="99"/>
      <c r="C915" s="99"/>
      <c r="D915" s="99"/>
      <c r="E915" s="99"/>
      <c r="F915" s="99"/>
      <c r="G915" s="99"/>
      <c r="H915" s="99"/>
      <c r="I915" s="99"/>
      <c r="J915" s="99"/>
      <c r="K915" s="99"/>
      <c r="L915" s="99"/>
      <c r="M915" s="99"/>
      <c r="N915" s="99"/>
      <c r="O915" s="99"/>
      <c r="P915" s="101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</row>
    <row r="916" spans="1:27" ht="14.25" customHeight="1" x14ac:dyDescent="0.45">
      <c r="A916" s="99"/>
      <c r="B916" s="99"/>
      <c r="C916" s="99"/>
      <c r="D916" s="99"/>
      <c r="E916" s="99"/>
      <c r="F916" s="99"/>
      <c r="G916" s="99"/>
      <c r="H916" s="99"/>
      <c r="I916" s="99"/>
      <c r="J916" s="99"/>
      <c r="K916" s="99"/>
      <c r="L916" s="99"/>
      <c r="M916" s="99"/>
      <c r="N916" s="99"/>
      <c r="O916" s="99"/>
      <c r="P916" s="101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</row>
    <row r="917" spans="1:27" ht="14.25" customHeight="1" x14ac:dyDescent="0.45">
      <c r="A917" s="99"/>
      <c r="B917" s="99"/>
      <c r="C917" s="99"/>
      <c r="D917" s="99"/>
      <c r="E917" s="99"/>
      <c r="F917" s="99"/>
      <c r="G917" s="99"/>
      <c r="H917" s="99"/>
      <c r="I917" s="99"/>
      <c r="J917" s="99"/>
      <c r="K917" s="99"/>
      <c r="L917" s="99"/>
      <c r="M917" s="99"/>
      <c r="N917" s="99"/>
      <c r="O917" s="99"/>
      <c r="P917" s="101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</row>
    <row r="918" spans="1:27" ht="14.25" customHeight="1" x14ac:dyDescent="0.45">
      <c r="A918" s="99"/>
      <c r="B918" s="99"/>
      <c r="C918" s="99"/>
      <c r="D918" s="99"/>
      <c r="E918" s="99"/>
      <c r="F918" s="99"/>
      <c r="G918" s="99"/>
      <c r="H918" s="99"/>
      <c r="I918" s="99"/>
      <c r="J918" s="99"/>
      <c r="K918" s="99"/>
      <c r="L918" s="99"/>
      <c r="M918" s="99"/>
      <c r="N918" s="99"/>
      <c r="O918" s="99"/>
      <c r="P918" s="101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</row>
    <row r="919" spans="1:27" ht="14.25" customHeight="1" x14ac:dyDescent="0.45">
      <c r="A919" s="99"/>
      <c r="B919" s="99"/>
      <c r="C919" s="99"/>
      <c r="D919" s="99"/>
      <c r="E919" s="99"/>
      <c r="F919" s="99"/>
      <c r="G919" s="99"/>
      <c r="H919" s="99"/>
      <c r="I919" s="99"/>
      <c r="J919" s="99"/>
      <c r="K919" s="99"/>
      <c r="L919" s="99"/>
      <c r="M919" s="99"/>
      <c r="N919" s="99"/>
      <c r="O919" s="99"/>
      <c r="P919" s="101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</row>
    <row r="920" spans="1:27" ht="14.25" customHeight="1" x14ac:dyDescent="0.45">
      <c r="A920" s="99"/>
      <c r="B920" s="99"/>
      <c r="C920" s="99"/>
      <c r="D920" s="99"/>
      <c r="E920" s="99"/>
      <c r="F920" s="99"/>
      <c r="G920" s="99"/>
      <c r="H920" s="99"/>
      <c r="I920" s="99"/>
      <c r="J920" s="99"/>
      <c r="K920" s="99"/>
      <c r="L920" s="99"/>
      <c r="M920" s="99"/>
      <c r="N920" s="99"/>
      <c r="O920" s="99"/>
      <c r="P920" s="101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</row>
    <row r="921" spans="1:27" ht="14.25" customHeight="1" x14ac:dyDescent="0.45">
      <c r="A921" s="99"/>
      <c r="B921" s="99"/>
      <c r="C921" s="99"/>
      <c r="D921" s="99"/>
      <c r="E921" s="99"/>
      <c r="F921" s="99"/>
      <c r="G921" s="99"/>
      <c r="H921" s="99"/>
      <c r="I921" s="99"/>
      <c r="J921" s="99"/>
      <c r="K921" s="99"/>
      <c r="L921" s="99"/>
      <c r="M921" s="99"/>
      <c r="N921" s="99"/>
      <c r="O921" s="99"/>
      <c r="P921" s="101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</row>
    <row r="922" spans="1:27" ht="14.25" customHeight="1" x14ac:dyDescent="0.45">
      <c r="A922" s="99"/>
      <c r="B922" s="99"/>
      <c r="C922" s="99"/>
      <c r="D922" s="99"/>
      <c r="E922" s="99"/>
      <c r="F922" s="99"/>
      <c r="G922" s="99"/>
      <c r="H922" s="99"/>
      <c r="I922" s="99"/>
      <c r="J922" s="99"/>
      <c r="K922" s="99"/>
      <c r="L922" s="99"/>
      <c r="M922" s="99"/>
      <c r="N922" s="99"/>
      <c r="O922" s="99"/>
      <c r="P922" s="101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</row>
    <row r="923" spans="1:27" ht="14.25" customHeight="1" x14ac:dyDescent="0.45">
      <c r="A923" s="99"/>
      <c r="B923" s="99"/>
      <c r="C923" s="99"/>
      <c r="D923" s="99"/>
      <c r="E923" s="99"/>
      <c r="F923" s="99"/>
      <c r="G923" s="99"/>
      <c r="H923" s="99"/>
      <c r="I923" s="99"/>
      <c r="J923" s="99"/>
      <c r="K923" s="99"/>
      <c r="L923" s="99"/>
      <c r="M923" s="99"/>
      <c r="N923" s="99"/>
      <c r="O923" s="99"/>
      <c r="P923" s="101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</row>
    <row r="924" spans="1:27" ht="14.25" customHeight="1" x14ac:dyDescent="0.45">
      <c r="A924" s="99"/>
      <c r="B924" s="99"/>
      <c r="C924" s="99"/>
      <c r="D924" s="99"/>
      <c r="E924" s="99"/>
      <c r="F924" s="99"/>
      <c r="G924" s="99"/>
      <c r="H924" s="99"/>
      <c r="I924" s="99"/>
      <c r="J924" s="99"/>
      <c r="K924" s="99"/>
      <c r="L924" s="99"/>
      <c r="M924" s="99"/>
      <c r="N924" s="99"/>
      <c r="O924" s="99"/>
      <c r="P924" s="101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</row>
    <row r="925" spans="1:27" ht="14.25" customHeight="1" x14ac:dyDescent="0.45">
      <c r="A925" s="99"/>
      <c r="B925" s="99"/>
      <c r="C925" s="99"/>
      <c r="D925" s="99"/>
      <c r="E925" s="99"/>
      <c r="F925" s="99"/>
      <c r="G925" s="99"/>
      <c r="H925" s="99"/>
      <c r="I925" s="99"/>
      <c r="J925" s="99"/>
      <c r="K925" s="99"/>
      <c r="L925" s="99"/>
      <c r="M925" s="99"/>
      <c r="N925" s="99"/>
      <c r="O925" s="99"/>
      <c r="P925" s="101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</row>
    <row r="926" spans="1:27" ht="14.25" customHeight="1" x14ac:dyDescent="0.45">
      <c r="A926" s="99"/>
      <c r="B926" s="99"/>
      <c r="C926" s="99"/>
      <c r="D926" s="99"/>
      <c r="E926" s="99"/>
      <c r="F926" s="99"/>
      <c r="G926" s="99"/>
      <c r="H926" s="99"/>
      <c r="I926" s="99"/>
      <c r="J926" s="99"/>
      <c r="K926" s="99"/>
      <c r="L926" s="99"/>
      <c r="M926" s="99"/>
      <c r="N926" s="99"/>
      <c r="O926" s="99"/>
      <c r="P926" s="101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</row>
    <row r="927" spans="1:27" ht="14.25" customHeight="1" x14ac:dyDescent="0.45">
      <c r="A927" s="99"/>
      <c r="B927" s="99"/>
      <c r="C927" s="99"/>
      <c r="D927" s="99"/>
      <c r="E927" s="99"/>
      <c r="F927" s="99"/>
      <c r="G927" s="99"/>
      <c r="H927" s="99"/>
      <c r="I927" s="99"/>
      <c r="J927" s="99"/>
      <c r="K927" s="99"/>
      <c r="L927" s="99"/>
      <c r="M927" s="99"/>
      <c r="N927" s="99"/>
      <c r="O927" s="99"/>
      <c r="P927" s="101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</row>
    <row r="928" spans="1:27" ht="14.25" customHeight="1" x14ac:dyDescent="0.45">
      <c r="A928" s="99"/>
      <c r="B928" s="99"/>
      <c r="C928" s="99"/>
      <c r="D928" s="99"/>
      <c r="E928" s="99"/>
      <c r="F928" s="99"/>
      <c r="G928" s="99"/>
      <c r="H928" s="99"/>
      <c r="I928" s="99"/>
      <c r="J928" s="99"/>
      <c r="K928" s="99"/>
      <c r="L928" s="99"/>
      <c r="M928" s="99"/>
      <c r="N928" s="99"/>
      <c r="O928" s="99"/>
      <c r="P928" s="101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</row>
    <row r="929" spans="1:27" ht="14.25" customHeight="1" x14ac:dyDescent="0.45">
      <c r="A929" s="99"/>
      <c r="B929" s="99"/>
      <c r="C929" s="99"/>
      <c r="D929" s="99"/>
      <c r="E929" s="99"/>
      <c r="F929" s="99"/>
      <c r="G929" s="99"/>
      <c r="H929" s="99"/>
      <c r="I929" s="99"/>
      <c r="J929" s="99"/>
      <c r="K929" s="99"/>
      <c r="L929" s="99"/>
      <c r="M929" s="99"/>
      <c r="N929" s="99"/>
      <c r="O929" s="99"/>
      <c r="P929" s="101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</row>
    <row r="930" spans="1:27" ht="14.25" customHeight="1" x14ac:dyDescent="0.45">
      <c r="A930" s="99"/>
      <c r="B930" s="99"/>
      <c r="C930" s="99"/>
      <c r="D930" s="99"/>
      <c r="E930" s="99"/>
      <c r="F930" s="99"/>
      <c r="G930" s="99"/>
      <c r="H930" s="99"/>
      <c r="I930" s="99"/>
      <c r="J930" s="99"/>
      <c r="K930" s="99"/>
      <c r="L930" s="99"/>
      <c r="M930" s="99"/>
      <c r="N930" s="99"/>
      <c r="O930" s="99"/>
      <c r="P930" s="101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</row>
    <row r="931" spans="1:27" ht="14.25" customHeight="1" x14ac:dyDescent="0.45">
      <c r="A931" s="99"/>
      <c r="B931" s="99"/>
      <c r="C931" s="99"/>
      <c r="D931" s="99"/>
      <c r="E931" s="99"/>
      <c r="F931" s="99"/>
      <c r="G931" s="99"/>
      <c r="H931" s="99"/>
      <c r="I931" s="99"/>
      <c r="J931" s="99"/>
      <c r="K931" s="99"/>
      <c r="L931" s="99"/>
      <c r="M931" s="99"/>
      <c r="N931" s="99"/>
      <c r="O931" s="99"/>
      <c r="P931" s="101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</row>
    <row r="932" spans="1:27" ht="14.25" customHeight="1" x14ac:dyDescent="0.45">
      <c r="A932" s="99"/>
      <c r="B932" s="99"/>
      <c r="C932" s="99"/>
      <c r="D932" s="99"/>
      <c r="E932" s="99"/>
      <c r="F932" s="99"/>
      <c r="G932" s="99"/>
      <c r="H932" s="99"/>
      <c r="I932" s="99"/>
      <c r="J932" s="99"/>
      <c r="K932" s="99"/>
      <c r="L932" s="99"/>
      <c r="M932" s="99"/>
      <c r="N932" s="99"/>
      <c r="O932" s="99"/>
      <c r="P932" s="101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</row>
    <row r="933" spans="1:27" ht="14.25" customHeight="1" x14ac:dyDescent="0.45">
      <c r="A933" s="99"/>
      <c r="B933" s="99"/>
      <c r="C933" s="99"/>
      <c r="D933" s="99"/>
      <c r="E933" s="99"/>
      <c r="F933" s="99"/>
      <c r="G933" s="99"/>
      <c r="H933" s="99"/>
      <c r="I933" s="99"/>
      <c r="J933" s="99"/>
      <c r="K933" s="99"/>
      <c r="L933" s="99"/>
      <c r="M933" s="99"/>
      <c r="N933" s="99"/>
      <c r="O933" s="99"/>
      <c r="P933" s="101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</row>
    <row r="934" spans="1:27" ht="14.25" customHeight="1" x14ac:dyDescent="0.45">
      <c r="A934" s="99"/>
      <c r="B934" s="99"/>
      <c r="C934" s="99"/>
      <c r="D934" s="99"/>
      <c r="E934" s="99"/>
      <c r="F934" s="99"/>
      <c r="G934" s="99"/>
      <c r="H934" s="99"/>
      <c r="I934" s="99"/>
      <c r="J934" s="99"/>
      <c r="K934" s="99"/>
      <c r="L934" s="99"/>
      <c r="M934" s="99"/>
      <c r="N934" s="99"/>
      <c r="O934" s="99"/>
      <c r="P934" s="101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</row>
    <row r="935" spans="1:27" ht="14.25" customHeight="1" x14ac:dyDescent="0.45">
      <c r="A935" s="99"/>
      <c r="B935" s="99"/>
      <c r="C935" s="99"/>
      <c r="D935" s="99"/>
      <c r="E935" s="99"/>
      <c r="F935" s="99"/>
      <c r="G935" s="99"/>
      <c r="H935" s="99"/>
      <c r="I935" s="99"/>
      <c r="J935" s="99"/>
      <c r="K935" s="99"/>
      <c r="L935" s="99"/>
      <c r="M935" s="99"/>
      <c r="N935" s="99"/>
      <c r="O935" s="99"/>
      <c r="P935" s="101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</row>
    <row r="936" spans="1:27" ht="14.25" customHeight="1" x14ac:dyDescent="0.45">
      <c r="A936" s="99"/>
      <c r="B936" s="99"/>
      <c r="C936" s="99"/>
      <c r="D936" s="99"/>
      <c r="E936" s="99"/>
      <c r="F936" s="99"/>
      <c r="G936" s="99"/>
      <c r="H936" s="99"/>
      <c r="I936" s="99"/>
      <c r="J936" s="99"/>
      <c r="K936" s="99"/>
      <c r="L936" s="99"/>
      <c r="M936" s="99"/>
      <c r="N936" s="99"/>
      <c r="O936" s="99"/>
      <c r="P936" s="101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</row>
    <row r="937" spans="1:27" ht="14.25" customHeight="1" x14ac:dyDescent="0.45">
      <c r="A937" s="99"/>
      <c r="B937" s="99"/>
      <c r="C937" s="99"/>
      <c r="D937" s="99"/>
      <c r="E937" s="99"/>
      <c r="F937" s="99"/>
      <c r="G937" s="99"/>
      <c r="H937" s="99"/>
      <c r="I937" s="99"/>
      <c r="J937" s="99"/>
      <c r="K937" s="99"/>
      <c r="L937" s="99"/>
      <c r="M937" s="99"/>
      <c r="N937" s="99"/>
      <c r="O937" s="99"/>
      <c r="P937" s="101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</row>
    <row r="938" spans="1:27" ht="14.25" customHeight="1" x14ac:dyDescent="0.45">
      <c r="A938" s="99"/>
      <c r="B938" s="99"/>
      <c r="C938" s="99"/>
      <c r="D938" s="99"/>
      <c r="E938" s="99"/>
      <c r="F938" s="99"/>
      <c r="G938" s="99"/>
      <c r="H938" s="99"/>
      <c r="I938" s="99"/>
      <c r="J938" s="99"/>
      <c r="K938" s="99"/>
      <c r="L938" s="99"/>
      <c r="M938" s="99"/>
      <c r="N938" s="99"/>
      <c r="O938" s="99"/>
      <c r="P938" s="101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</row>
    <row r="939" spans="1:27" ht="14.25" customHeight="1" x14ac:dyDescent="0.45">
      <c r="A939" s="99"/>
      <c r="B939" s="99"/>
      <c r="C939" s="99"/>
      <c r="D939" s="99"/>
      <c r="E939" s="99"/>
      <c r="F939" s="99"/>
      <c r="G939" s="99"/>
      <c r="H939" s="99"/>
      <c r="I939" s="99"/>
      <c r="J939" s="99"/>
      <c r="K939" s="99"/>
      <c r="L939" s="99"/>
      <c r="M939" s="99"/>
      <c r="N939" s="99"/>
      <c r="O939" s="99"/>
      <c r="P939" s="101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</row>
    <row r="940" spans="1:27" ht="14.25" customHeight="1" x14ac:dyDescent="0.45">
      <c r="A940" s="99"/>
      <c r="B940" s="99"/>
      <c r="C940" s="99"/>
      <c r="D940" s="99"/>
      <c r="E940" s="99"/>
      <c r="F940" s="99"/>
      <c r="G940" s="99"/>
      <c r="H940" s="99"/>
      <c r="I940" s="99"/>
      <c r="J940" s="99"/>
      <c r="K940" s="99"/>
      <c r="L940" s="99"/>
      <c r="M940" s="99"/>
      <c r="N940" s="99"/>
      <c r="O940" s="99"/>
      <c r="P940" s="101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</row>
    <row r="941" spans="1:27" ht="14.25" customHeight="1" x14ac:dyDescent="0.45">
      <c r="A941" s="99"/>
      <c r="B941" s="99"/>
      <c r="C941" s="99"/>
      <c r="D941" s="99"/>
      <c r="E941" s="99"/>
      <c r="F941" s="99"/>
      <c r="G941" s="99"/>
      <c r="H941" s="99"/>
      <c r="I941" s="99"/>
      <c r="J941" s="99"/>
      <c r="K941" s="99"/>
      <c r="L941" s="99"/>
      <c r="M941" s="99"/>
      <c r="N941" s="99"/>
      <c r="O941" s="99"/>
      <c r="P941" s="101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</row>
    <row r="942" spans="1:27" ht="14.25" customHeight="1" x14ac:dyDescent="0.45">
      <c r="A942" s="99"/>
      <c r="B942" s="99"/>
      <c r="C942" s="99"/>
      <c r="D942" s="99"/>
      <c r="E942" s="99"/>
      <c r="F942" s="99"/>
      <c r="G942" s="99"/>
      <c r="H942" s="99"/>
      <c r="I942" s="99"/>
      <c r="J942" s="99"/>
      <c r="K942" s="99"/>
      <c r="L942" s="99"/>
      <c r="M942" s="99"/>
      <c r="N942" s="99"/>
      <c r="O942" s="99"/>
      <c r="P942" s="101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</row>
    <row r="943" spans="1:27" ht="14.25" customHeight="1" x14ac:dyDescent="0.45">
      <c r="A943" s="99"/>
      <c r="B943" s="99"/>
      <c r="C943" s="99"/>
      <c r="D943" s="99"/>
      <c r="E943" s="99"/>
      <c r="F943" s="99"/>
      <c r="G943" s="99"/>
      <c r="H943" s="99"/>
      <c r="I943" s="99"/>
      <c r="J943" s="99"/>
      <c r="K943" s="99"/>
      <c r="L943" s="99"/>
      <c r="M943" s="99"/>
      <c r="N943" s="99"/>
      <c r="O943" s="99"/>
      <c r="P943" s="101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</row>
    <row r="944" spans="1:27" ht="14.25" customHeight="1" x14ac:dyDescent="0.45">
      <c r="A944" s="99"/>
      <c r="B944" s="99"/>
      <c r="C944" s="99"/>
      <c r="D944" s="99"/>
      <c r="E944" s="99"/>
      <c r="F944" s="99"/>
      <c r="G944" s="99"/>
      <c r="H944" s="99"/>
      <c r="I944" s="99"/>
      <c r="J944" s="99"/>
      <c r="K944" s="99"/>
      <c r="L944" s="99"/>
      <c r="M944" s="99"/>
      <c r="N944" s="99"/>
      <c r="O944" s="99"/>
      <c r="P944" s="101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</row>
    <row r="945" spans="1:27" ht="14.25" customHeight="1" x14ac:dyDescent="0.45">
      <c r="A945" s="99"/>
      <c r="B945" s="99"/>
      <c r="C945" s="99"/>
      <c r="D945" s="99"/>
      <c r="E945" s="99"/>
      <c r="F945" s="99"/>
      <c r="G945" s="99"/>
      <c r="H945" s="99"/>
      <c r="I945" s="99"/>
      <c r="J945" s="99"/>
      <c r="K945" s="99"/>
      <c r="L945" s="99"/>
      <c r="M945" s="99"/>
      <c r="N945" s="99"/>
      <c r="O945" s="99"/>
      <c r="P945" s="101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</row>
    <row r="946" spans="1:27" ht="14.25" customHeight="1" x14ac:dyDescent="0.45">
      <c r="A946" s="99"/>
      <c r="B946" s="99"/>
      <c r="C946" s="99"/>
      <c r="D946" s="99"/>
      <c r="E946" s="99"/>
      <c r="F946" s="99"/>
      <c r="G946" s="99"/>
      <c r="H946" s="99"/>
      <c r="I946" s="99"/>
      <c r="J946" s="99"/>
      <c r="K946" s="99"/>
      <c r="L946" s="99"/>
      <c r="M946" s="99"/>
      <c r="N946" s="99"/>
      <c r="O946" s="99"/>
      <c r="P946" s="101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</row>
    <row r="947" spans="1:27" ht="14.25" customHeight="1" x14ac:dyDescent="0.45">
      <c r="A947" s="99"/>
      <c r="B947" s="99"/>
      <c r="C947" s="99"/>
      <c r="D947" s="99"/>
      <c r="E947" s="99"/>
      <c r="F947" s="99"/>
      <c r="G947" s="99"/>
      <c r="H947" s="99"/>
      <c r="I947" s="99"/>
      <c r="J947" s="99"/>
      <c r="K947" s="99"/>
      <c r="L947" s="99"/>
      <c r="M947" s="99"/>
      <c r="N947" s="99"/>
      <c r="O947" s="99"/>
      <c r="P947" s="101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</row>
    <row r="948" spans="1:27" ht="14.25" customHeight="1" x14ac:dyDescent="0.45">
      <c r="A948" s="99"/>
      <c r="B948" s="99"/>
      <c r="C948" s="99"/>
      <c r="D948" s="99"/>
      <c r="E948" s="99"/>
      <c r="F948" s="99"/>
      <c r="G948" s="99"/>
      <c r="H948" s="99"/>
      <c r="I948" s="99"/>
      <c r="J948" s="99"/>
      <c r="K948" s="99"/>
      <c r="L948" s="99"/>
      <c r="M948" s="99"/>
      <c r="N948" s="99"/>
      <c r="O948" s="99"/>
      <c r="P948" s="101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</row>
    <row r="949" spans="1:27" ht="14.25" customHeight="1" x14ac:dyDescent="0.45">
      <c r="A949" s="99"/>
      <c r="B949" s="99"/>
      <c r="C949" s="99"/>
      <c r="D949" s="99"/>
      <c r="E949" s="99"/>
      <c r="F949" s="99"/>
      <c r="G949" s="99"/>
      <c r="H949" s="99"/>
      <c r="I949" s="99"/>
      <c r="J949" s="99"/>
      <c r="K949" s="99"/>
      <c r="L949" s="99"/>
      <c r="M949" s="99"/>
      <c r="N949" s="99"/>
      <c r="O949" s="99"/>
      <c r="P949" s="101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</row>
    <row r="950" spans="1:27" ht="14.25" customHeight="1" x14ac:dyDescent="0.45">
      <c r="A950" s="99"/>
      <c r="B950" s="99"/>
      <c r="C950" s="99"/>
      <c r="D950" s="99"/>
      <c r="E950" s="99"/>
      <c r="F950" s="99"/>
      <c r="G950" s="99"/>
      <c r="H950" s="99"/>
      <c r="I950" s="99"/>
      <c r="J950" s="99"/>
      <c r="K950" s="99"/>
      <c r="L950" s="99"/>
      <c r="M950" s="99"/>
      <c r="N950" s="99"/>
      <c r="O950" s="99"/>
      <c r="P950" s="101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</row>
    <row r="951" spans="1:27" ht="14.25" customHeight="1" x14ac:dyDescent="0.45">
      <c r="A951" s="99"/>
      <c r="B951" s="99"/>
      <c r="C951" s="99"/>
      <c r="D951" s="99"/>
      <c r="E951" s="99"/>
      <c r="F951" s="99"/>
      <c r="G951" s="99"/>
      <c r="H951" s="99"/>
      <c r="I951" s="99"/>
      <c r="J951" s="99"/>
      <c r="K951" s="99"/>
      <c r="L951" s="99"/>
      <c r="M951" s="99"/>
      <c r="N951" s="99"/>
      <c r="O951" s="99"/>
      <c r="P951" s="101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</row>
    <row r="952" spans="1:27" ht="14.25" customHeight="1" x14ac:dyDescent="0.45">
      <c r="A952" s="99"/>
      <c r="B952" s="99"/>
      <c r="C952" s="99"/>
      <c r="D952" s="99"/>
      <c r="E952" s="99"/>
      <c r="F952" s="99"/>
      <c r="G952" s="99"/>
      <c r="H952" s="99"/>
      <c r="I952" s="99"/>
      <c r="J952" s="99"/>
      <c r="K952" s="99"/>
      <c r="L952" s="99"/>
      <c r="M952" s="99"/>
      <c r="N952" s="99"/>
      <c r="O952" s="99"/>
      <c r="P952" s="101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</row>
    <row r="953" spans="1:27" ht="14.25" customHeight="1" x14ac:dyDescent="0.45">
      <c r="A953" s="99"/>
      <c r="B953" s="99"/>
      <c r="C953" s="99"/>
      <c r="D953" s="99"/>
      <c r="E953" s="99"/>
      <c r="F953" s="99"/>
      <c r="G953" s="99"/>
      <c r="H953" s="99"/>
      <c r="I953" s="99"/>
      <c r="J953" s="99"/>
      <c r="K953" s="99"/>
      <c r="L953" s="99"/>
      <c r="M953" s="99"/>
      <c r="N953" s="99"/>
      <c r="O953" s="99"/>
      <c r="P953" s="101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</row>
    <row r="954" spans="1:27" ht="14.25" customHeight="1" x14ac:dyDescent="0.45">
      <c r="A954" s="99"/>
      <c r="B954" s="99"/>
      <c r="C954" s="99"/>
      <c r="D954" s="99"/>
      <c r="E954" s="99"/>
      <c r="F954" s="99"/>
      <c r="G954" s="99"/>
      <c r="H954" s="99"/>
      <c r="I954" s="99"/>
      <c r="J954" s="99"/>
      <c r="K954" s="99"/>
      <c r="L954" s="99"/>
      <c r="M954" s="99"/>
      <c r="N954" s="99"/>
      <c r="O954" s="99"/>
      <c r="P954" s="101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</row>
    <row r="955" spans="1:27" ht="14.25" customHeight="1" x14ac:dyDescent="0.45">
      <c r="A955" s="99"/>
      <c r="B955" s="99"/>
      <c r="C955" s="99"/>
      <c r="D955" s="99"/>
      <c r="E955" s="99"/>
      <c r="F955" s="99"/>
      <c r="G955" s="99"/>
      <c r="H955" s="99"/>
      <c r="I955" s="99"/>
      <c r="J955" s="99"/>
      <c r="K955" s="99"/>
      <c r="L955" s="99"/>
      <c r="M955" s="99"/>
      <c r="N955" s="99"/>
      <c r="O955" s="99"/>
      <c r="P955" s="101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</row>
    <row r="956" spans="1:27" ht="14.25" customHeight="1" x14ac:dyDescent="0.45">
      <c r="A956" s="99"/>
      <c r="B956" s="99"/>
      <c r="C956" s="99"/>
      <c r="D956" s="99"/>
      <c r="E956" s="99"/>
      <c r="F956" s="99"/>
      <c r="G956" s="99"/>
      <c r="H956" s="99"/>
      <c r="I956" s="99"/>
      <c r="J956" s="99"/>
      <c r="K956" s="99"/>
      <c r="L956" s="99"/>
      <c r="M956" s="99"/>
      <c r="N956" s="99"/>
      <c r="O956" s="99"/>
      <c r="P956" s="101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</row>
    <row r="957" spans="1:27" ht="14.25" customHeight="1" x14ac:dyDescent="0.45">
      <c r="A957" s="99"/>
      <c r="B957" s="99"/>
      <c r="C957" s="99"/>
      <c r="D957" s="99"/>
      <c r="E957" s="99"/>
      <c r="F957" s="99"/>
      <c r="G957" s="99"/>
      <c r="H957" s="99"/>
      <c r="I957" s="99"/>
      <c r="J957" s="99"/>
      <c r="K957" s="99"/>
      <c r="L957" s="99"/>
      <c r="M957" s="99"/>
      <c r="N957" s="99"/>
      <c r="O957" s="99"/>
      <c r="P957" s="101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</row>
    <row r="958" spans="1:27" ht="14.25" customHeight="1" x14ac:dyDescent="0.45">
      <c r="A958" s="99"/>
      <c r="B958" s="99"/>
      <c r="C958" s="99"/>
      <c r="D958" s="99"/>
      <c r="E958" s="99"/>
      <c r="F958" s="99"/>
      <c r="G958" s="99"/>
      <c r="H958" s="99"/>
      <c r="I958" s="99"/>
      <c r="J958" s="99"/>
      <c r="K958" s="99"/>
      <c r="L958" s="99"/>
      <c r="M958" s="99"/>
      <c r="N958" s="99"/>
      <c r="O958" s="99"/>
      <c r="P958" s="101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</row>
    <row r="959" spans="1:27" ht="14.25" customHeight="1" x14ac:dyDescent="0.45">
      <c r="A959" s="99"/>
      <c r="B959" s="99"/>
      <c r="C959" s="99"/>
      <c r="D959" s="99"/>
      <c r="E959" s="99"/>
      <c r="F959" s="99"/>
      <c r="G959" s="99"/>
      <c r="H959" s="99"/>
      <c r="I959" s="99"/>
      <c r="J959" s="99"/>
      <c r="K959" s="99"/>
      <c r="L959" s="99"/>
      <c r="M959" s="99"/>
      <c r="N959" s="99"/>
      <c r="O959" s="99"/>
      <c r="P959" s="101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</row>
    <row r="960" spans="1:27" ht="14.25" customHeight="1" x14ac:dyDescent="0.45">
      <c r="A960" s="99"/>
      <c r="B960" s="99"/>
      <c r="C960" s="99"/>
      <c r="D960" s="99"/>
      <c r="E960" s="99"/>
      <c r="F960" s="99"/>
      <c r="G960" s="99"/>
      <c r="H960" s="99"/>
      <c r="I960" s="99"/>
      <c r="J960" s="99"/>
      <c r="K960" s="99"/>
      <c r="L960" s="99"/>
      <c r="M960" s="99"/>
      <c r="N960" s="99"/>
      <c r="O960" s="99"/>
      <c r="P960" s="101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</row>
    <row r="961" spans="1:27" ht="14.25" customHeight="1" x14ac:dyDescent="0.45">
      <c r="A961" s="99"/>
      <c r="B961" s="99"/>
      <c r="C961" s="99"/>
      <c r="D961" s="99"/>
      <c r="E961" s="99"/>
      <c r="F961" s="99"/>
      <c r="G961" s="99"/>
      <c r="H961" s="99"/>
      <c r="I961" s="99"/>
      <c r="J961" s="99"/>
      <c r="K961" s="99"/>
      <c r="L961" s="99"/>
      <c r="M961" s="99"/>
      <c r="N961" s="99"/>
      <c r="O961" s="99"/>
      <c r="P961" s="101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</row>
    <row r="962" spans="1:27" ht="14.25" customHeight="1" x14ac:dyDescent="0.45">
      <c r="A962" s="99"/>
      <c r="B962" s="99"/>
      <c r="C962" s="99"/>
      <c r="D962" s="99"/>
      <c r="E962" s="99"/>
      <c r="F962" s="99"/>
      <c r="G962" s="99"/>
      <c r="H962" s="99"/>
      <c r="I962" s="99"/>
      <c r="J962" s="99"/>
      <c r="K962" s="99"/>
      <c r="L962" s="99"/>
      <c r="M962" s="99"/>
      <c r="N962" s="99"/>
      <c r="O962" s="99"/>
      <c r="P962" s="101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</row>
    <row r="963" spans="1:27" ht="14.25" customHeight="1" x14ac:dyDescent="0.45">
      <c r="A963" s="99"/>
      <c r="B963" s="99"/>
      <c r="C963" s="99"/>
      <c r="D963" s="99"/>
      <c r="E963" s="99"/>
      <c r="F963" s="99"/>
      <c r="G963" s="99"/>
      <c r="H963" s="99"/>
      <c r="I963" s="99"/>
      <c r="J963" s="99"/>
      <c r="K963" s="99"/>
      <c r="L963" s="99"/>
      <c r="M963" s="99"/>
      <c r="N963" s="99"/>
      <c r="O963" s="99"/>
      <c r="P963" s="101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</row>
    <row r="964" spans="1:27" ht="14.25" customHeight="1" x14ac:dyDescent="0.45">
      <c r="A964" s="99"/>
      <c r="B964" s="99"/>
      <c r="C964" s="99"/>
      <c r="D964" s="99"/>
      <c r="E964" s="99"/>
      <c r="F964" s="99"/>
      <c r="G964" s="99"/>
      <c r="H964" s="99"/>
      <c r="I964" s="99"/>
      <c r="J964" s="99"/>
      <c r="K964" s="99"/>
      <c r="L964" s="99"/>
      <c r="M964" s="99"/>
      <c r="N964" s="99"/>
      <c r="O964" s="99"/>
      <c r="P964" s="101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</row>
    <row r="965" spans="1:27" ht="14.25" customHeight="1" x14ac:dyDescent="0.45">
      <c r="A965" s="99"/>
      <c r="B965" s="99"/>
      <c r="C965" s="99"/>
      <c r="D965" s="99"/>
      <c r="E965" s="99"/>
      <c r="F965" s="99"/>
      <c r="G965" s="99"/>
      <c r="H965" s="99"/>
      <c r="I965" s="99"/>
      <c r="J965" s="99"/>
      <c r="K965" s="99"/>
      <c r="L965" s="99"/>
      <c r="M965" s="99"/>
      <c r="N965" s="99"/>
      <c r="O965" s="99"/>
      <c r="P965" s="101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</row>
    <row r="966" spans="1:27" ht="14.25" customHeight="1" x14ac:dyDescent="0.45">
      <c r="A966" s="99"/>
      <c r="B966" s="99"/>
      <c r="C966" s="99"/>
      <c r="D966" s="99"/>
      <c r="E966" s="99"/>
      <c r="F966" s="99"/>
      <c r="G966" s="99"/>
      <c r="H966" s="99"/>
      <c r="I966" s="99"/>
      <c r="J966" s="99"/>
      <c r="K966" s="99"/>
      <c r="L966" s="99"/>
      <c r="M966" s="99"/>
      <c r="N966" s="99"/>
      <c r="O966" s="99"/>
      <c r="P966" s="101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</row>
    <row r="967" spans="1:27" ht="14.25" customHeight="1" x14ac:dyDescent="0.45">
      <c r="A967" s="99"/>
      <c r="B967" s="99"/>
      <c r="C967" s="99"/>
      <c r="D967" s="99"/>
      <c r="E967" s="99"/>
      <c r="F967" s="99"/>
      <c r="G967" s="99"/>
      <c r="H967" s="99"/>
      <c r="I967" s="99"/>
      <c r="J967" s="99"/>
      <c r="K967" s="99"/>
      <c r="L967" s="99"/>
      <c r="M967" s="99"/>
      <c r="N967" s="99"/>
      <c r="O967" s="99"/>
      <c r="P967" s="101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</row>
    <row r="968" spans="1:27" ht="14.25" customHeight="1" x14ac:dyDescent="0.45">
      <c r="A968" s="99"/>
      <c r="B968" s="99"/>
      <c r="C968" s="99"/>
      <c r="D968" s="99"/>
      <c r="E968" s="99"/>
      <c r="F968" s="99"/>
      <c r="G968" s="99"/>
      <c r="H968" s="99"/>
      <c r="I968" s="99"/>
      <c r="J968" s="99"/>
      <c r="K968" s="99"/>
      <c r="L968" s="99"/>
      <c r="M968" s="99"/>
      <c r="N968" s="99"/>
      <c r="O968" s="99"/>
      <c r="P968" s="101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</row>
    <row r="969" spans="1:27" ht="14.25" customHeight="1" x14ac:dyDescent="0.45">
      <c r="A969" s="99"/>
      <c r="B969" s="99"/>
      <c r="C969" s="99"/>
      <c r="D969" s="99"/>
      <c r="E969" s="99"/>
      <c r="F969" s="99"/>
      <c r="G969" s="99"/>
      <c r="H969" s="99"/>
      <c r="I969" s="99"/>
      <c r="J969" s="99"/>
      <c r="K969" s="99"/>
      <c r="L969" s="99"/>
      <c r="M969" s="99"/>
      <c r="N969" s="99"/>
      <c r="O969" s="99"/>
      <c r="P969" s="101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</row>
    <row r="970" spans="1:27" ht="14.25" customHeight="1" x14ac:dyDescent="0.45">
      <c r="A970" s="99"/>
      <c r="B970" s="99"/>
      <c r="C970" s="99"/>
      <c r="D970" s="99"/>
      <c r="E970" s="99"/>
      <c r="F970" s="99"/>
      <c r="G970" s="99"/>
      <c r="H970" s="99"/>
      <c r="I970" s="99"/>
      <c r="J970" s="99"/>
      <c r="K970" s="99"/>
      <c r="L970" s="99"/>
      <c r="M970" s="99"/>
      <c r="N970" s="99"/>
      <c r="O970" s="99"/>
      <c r="P970" s="101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</row>
    <row r="971" spans="1:27" ht="14.25" customHeight="1" x14ac:dyDescent="0.45">
      <c r="A971" s="99"/>
      <c r="B971" s="99"/>
      <c r="C971" s="99"/>
      <c r="D971" s="99"/>
      <c r="E971" s="99"/>
      <c r="F971" s="99"/>
      <c r="G971" s="99"/>
      <c r="H971" s="99"/>
      <c r="I971" s="99"/>
      <c r="J971" s="99"/>
      <c r="K971" s="99"/>
      <c r="L971" s="99"/>
      <c r="M971" s="99"/>
      <c r="N971" s="99"/>
      <c r="O971" s="99"/>
      <c r="P971" s="101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</row>
    <row r="972" spans="1:27" ht="14.25" customHeight="1" x14ac:dyDescent="0.45">
      <c r="A972" s="99"/>
      <c r="B972" s="99"/>
      <c r="C972" s="99"/>
      <c r="D972" s="99"/>
      <c r="E972" s="99"/>
      <c r="F972" s="99"/>
      <c r="G972" s="99"/>
      <c r="H972" s="99"/>
      <c r="I972" s="99"/>
      <c r="J972" s="99"/>
      <c r="K972" s="99"/>
      <c r="L972" s="99"/>
      <c r="M972" s="99"/>
      <c r="N972" s="99"/>
      <c r="O972" s="99"/>
      <c r="P972" s="101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</row>
    <row r="973" spans="1:27" ht="14.25" customHeight="1" x14ac:dyDescent="0.45">
      <c r="A973" s="99"/>
      <c r="B973" s="99"/>
      <c r="C973" s="99"/>
      <c r="D973" s="99"/>
      <c r="E973" s="99"/>
      <c r="F973" s="99"/>
      <c r="G973" s="99"/>
      <c r="H973" s="99"/>
      <c r="I973" s="99"/>
      <c r="J973" s="99"/>
      <c r="K973" s="99"/>
      <c r="L973" s="99"/>
      <c r="M973" s="99"/>
      <c r="N973" s="99"/>
      <c r="O973" s="99"/>
      <c r="P973" s="101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</row>
    <row r="974" spans="1:27" ht="14.25" customHeight="1" x14ac:dyDescent="0.45">
      <c r="A974" s="99"/>
      <c r="B974" s="99"/>
      <c r="C974" s="99"/>
      <c r="D974" s="99"/>
      <c r="E974" s="99"/>
      <c r="F974" s="99"/>
      <c r="G974" s="99"/>
      <c r="H974" s="99"/>
      <c r="I974" s="99"/>
      <c r="J974" s="99"/>
      <c r="K974" s="99"/>
      <c r="L974" s="99"/>
      <c r="M974" s="99"/>
      <c r="N974" s="99"/>
      <c r="O974" s="99"/>
      <c r="P974" s="101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</row>
    <row r="975" spans="1:27" ht="14.25" customHeight="1" x14ac:dyDescent="0.45">
      <c r="A975" s="99"/>
      <c r="B975" s="99"/>
      <c r="C975" s="99"/>
      <c r="D975" s="99"/>
      <c r="E975" s="99"/>
      <c r="F975" s="99"/>
      <c r="G975" s="99"/>
      <c r="H975" s="99"/>
      <c r="I975" s="99"/>
      <c r="J975" s="99"/>
      <c r="K975" s="99"/>
      <c r="L975" s="99"/>
      <c r="M975" s="99"/>
      <c r="N975" s="99"/>
      <c r="O975" s="99"/>
      <c r="P975" s="101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</row>
    <row r="976" spans="1:27" ht="14.25" customHeight="1" x14ac:dyDescent="0.45">
      <c r="A976" s="99"/>
      <c r="B976" s="99"/>
      <c r="C976" s="99"/>
      <c r="D976" s="99"/>
      <c r="E976" s="99"/>
      <c r="F976" s="99"/>
      <c r="G976" s="99"/>
      <c r="H976" s="99"/>
      <c r="I976" s="99"/>
      <c r="J976" s="99"/>
      <c r="K976" s="99"/>
      <c r="L976" s="99"/>
      <c r="M976" s="99"/>
      <c r="N976" s="99"/>
      <c r="O976" s="99"/>
      <c r="P976" s="101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</row>
    <row r="977" spans="1:27" ht="14.25" customHeight="1" x14ac:dyDescent="0.45">
      <c r="A977" s="99"/>
      <c r="B977" s="99"/>
      <c r="C977" s="99"/>
      <c r="D977" s="99"/>
      <c r="E977" s="99"/>
      <c r="F977" s="99"/>
      <c r="G977" s="99"/>
      <c r="H977" s="99"/>
      <c r="I977" s="99"/>
      <c r="J977" s="99"/>
      <c r="K977" s="99"/>
      <c r="L977" s="99"/>
      <c r="M977" s="99"/>
      <c r="N977" s="99"/>
      <c r="O977" s="99"/>
      <c r="P977" s="101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</row>
    <row r="978" spans="1:27" ht="14.25" customHeight="1" x14ac:dyDescent="0.45">
      <c r="A978" s="99"/>
      <c r="B978" s="99"/>
      <c r="C978" s="99"/>
      <c r="D978" s="99"/>
      <c r="E978" s="99"/>
      <c r="F978" s="99"/>
      <c r="G978" s="99"/>
      <c r="H978" s="99"/>
      <c r="I978" s="99"/>
      <c r="J978" s="99"/>
      <c r="K978" s="99"/>
      <c r="L978" s="99"/>
      <c r="M978" s="99"/>
      <c r="N978" s="99"/>
      <c r="O978" s="99"/>
      <c r="P978" s="101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</row>
    <row r="979" spans="1:27" ht="14.25" customHeight="1" x14ac:dyDescent="0.45">
      <c r="A979" s="99"/>
      <c r="B979" s="99"/>
      <c r="C979" s="99"/>
      <c r="D979" s="99"/>
      <c r="E979" s="99"/>
      <c r="F979" s="99"/>
      <c r="G979" s="99"/>
      <c r="H979" s="99"/>
      <c r="I979" s="99"/>
      <c r="J979" s="99"/>
      <c r="K979" s="99"/>
      <c r="L979" s="99"/>
      <c r="M979" s="99"/>
      <c r="N979" s="99"/>
      <c r="O979" s="99"/>
      <c r="P979" s="101"/>
      <c r="Q979" s="99"/>
      <c r="R979" s="99"/>
      <c r="S979" s="99"/>
      <c r="T979" s="99"/>
      <c r="U979" s="99"/>
      <c r="V979" s="99"/>
      <c r="W979" s="99"/>
      <c r="X979" s="99"/>
      <c r="Y979" s="99"/>
      <c r="Z979" s="99"/>
      <c r="AA979" s="99"/>
    </row>
    <row r="980" spans="1:27" ht="14.25" customHeight="1" x14ac:dyDescent="0.45">
      <c r="A980" s="99"/>
      <c r="B980" s="99"/>
      <c r="C980" s="99"/>
      <c r="D980" s="99"/>
      <c r="E980" s="99"/>
      <c r="F980" s="99"/>
      <c r="G980" s="99"/>
      <c r="H980" s="99"/>
      <c r="I980" s="99"/>
      <c r="J980" s="99"/>
      <c r="K980" s="99"/>
      <c r="L980" s="99"/>
      <c r="M980" s="99"/>
      <c r="N980" s="99"/>
      <c r="O980" s="99"/>
      <c r="P980" s="101"/>
      <c r="Q980" s="99"/>
      <c r="R980" s="99"/>
      <c r="S980" s="99"/>
      <c r="T980" s="99"/>
      <c r="U980" s="99"/>
      <c r="V980" s="99"/>
      <c r="W980" s="99"/>
      <c r="X980" s="99"/>
      <c r="Y980" s="99"/>
      <c r="Z980" s="99"/>
      <c r="AA980" s="99"/>
    </row>
    <row r="981" spans="1:27" ht="14.25" customHeight="1" x14ac:dyDescent="0.45">
      <c r="A981" s="99"/>
      <c r="B981" s="99"/>
      <c r="C981" s="99"/>
      <c r="D981" s="99"/>
      <c r="E981" s="99"/>
      <c r="F981" s="99"/>
      <c r="G981" s="99"/>
      <c r="H981" s="99"/>
      <c r="I981" s="99"/>
      <c r="J981" s="99"/>
      <c r="K981" s="99"/>
      <c r="L981" s="99"/>
      <c r="M981" s="99"/>
      <c r="N981" s="99"/>
      <c r="O981" s="99"/>
      <c r="P981" s="101"/>
      <c r="Q981" s="99"/>
      <c r="R981" s="99"/>
      <c r="S981" s="99"/>
      <c r="T981" s="99"/>
      <c r="U981" s="99"/>
      <c r="V981" s="99"/>
      <c r="W981" s="99"/>
      <c r="X981" s="99"/>
      <c r="Y981" s="99"/>
      <c r="Z981" s="99"/>
      <c r="AA981" s="99"/>
    </row>
    <row r="982" spans="1:27" ht="14.25" customHeight="1" x14ac:dyDescent="0.45">
      <c r="A982" s="99"/>
      <c r="B982" s="99"/>
      <c r="C982" s="99"/>
      <c r="D982" s="99"/>
      <c r="E982" s="99"/>
      <c r="F982" s="99"/>
      <c r="G982" s="99"/>
      <c r="H982" s="99"/>
      <c r="I982" s="99"/>
      <c r="J982" s="99"/>
      <c r="K982" s="99"/>
      <c r="L982" s="99"/>
      <c r="M982" s="99"/>
      <c r="N982" s="99"/>
      <c r="O982" s="99"/>
      <c r="P982" s="101"/>
      <c r="Q982" s="99"/>
      <c r="R982" s="99"/>
      <c r="S982" s="99"/>
      <c r="T982" s="99"/>
      <c r="U982" s="99"/>
      <c r="V982" s="99"/>
      <c r="W982" s="99"/>
      <c r="X982" s="99"/>
      <c r="Y982" s="99"/>
      <c r="Z982" s="99"/>
      <c r="AA982" s="99"/>
    </row>
    <row r="983" spans="1:27" ht="14.25" customHeight="1" x14ac:dyDescent="0.45">
      <c r="A983" s="99"/>
      <c r="B983" s="99"/>
      <c r="C983" s="99"/>
      <c r="D983" s="99"/>
      <c r="E983" s="99"/>
      <c r="F983" s="99"/>
      <c r="G983" s="99"/>
      <c r="H983" s="99"/>
      <c r="I983" s="99"/>
      <c r="J983" s="99"/>
      <c r="K983" s="99"/>
      <c r="L983" s="99"/>
      <c r="M983" s="99"/>
      <c r="N983" s="99"/>
      <c r="O983" s="99"/>
      <c r="P983" s="101"/>
      <c r="Q983" s="99"/>
      <c r="R983" s="99"/>
      <c r="S983" s="99"/>
      <c r="T983" s="99"/>
      <c r="U983" s="99"/>
      <c r="V983" s="99"/>
      <c r="W983" s="99"/>
      <c r="X983" s="99"/>
      <c r="Y983" s="99"/>
      <c r="Z983" s="99"/>
      <c r="AA983" s="99"/>
    </row>
    <row r="984" spans="1:27" ht="14.25" customHeight="1" x14ac:dyDescent="0.45">
      <c r="A984" s="99"/>
      <c r="B984" s="99"/>
      <c r="C984" s="99"/>
      <c r="D984" s="99"/>
      <c r="E984" s="99"/>
      <c r="F984" s="99"/>
      <c r="G984" s="99"/>
      <c r="H984" s="99"/>
      <c r="I984" s="99"/>
      <c r="J984" s="99"/>
      <c r="K984" s="99"/>
      <c r="L984" s="99"/>
      <c r="M984" s="99"/>
      <c r="N984" s="99"/>
      <c r="O984" s="99"/>
      <c r="P984" s="101"/>
      <c r="Q984" s="99"/>
      <c r="R984" s="99"/>
      <c r="S984" s="99"/>
      <c r="T984" s="99"/>
      <c r="U984" s="99"/>
      <c r="V984" s="99"/>
      <c r="W984" s="99"/>
      <c r="X984" s="99"/>
      <c r="Y984" s="99"/>
      <c r="Z984" s="99"/>
      <c r="AA984" s="99"/>
    </row>
    <row r="985" spans="1:27" ht="14.25" customHeight="1" x14ac:dyDescent="0.45">
      <c r="A985" s="99"/>
      <c r="B985" s="99"/>
      <c r="C985" s="99"/>
      <c r="D985" s="99"/>
      <c r="E985" s="99"/>
      <c r="F985" s="99"/>
      <c r="G985" s="99"/>
      <c r="H985" s="99"/>
      <c r="I985" s="99"/>
      <c r="J985" s="99"/>
      <c r="K985" s="99"/>
      <c r="L985" s="99"/>
      <c r="M985" s="99"/>
      <c r="N985" s="99"/>
      <c r="O985" s="99"/>
      <c r="P985" s="101"/>
      <c r="Q985" s="99"/>
      <c r="R985" s="99"/>
      <c r="S985" s="99"/>
      <c r="T985" s="99"/>
      <c r="U985" s="99"/>
      <c r="V985" s="99"/>
      <c r="W985" s="99"/>
      <c r="X985" s="99"/>
      <c r="Y985" s="99"/>
      <c r="Z985" s="99"/>
      <c r="AA985" s="99"/>
    </row>
    <row r="986" spans="1:27" ht="14.25" customHeight="1" x14ac:dyDescent="0.45">
      <c r="A986" s="99"/>
      <c r="B986" s="99"/>
      <c r="C986" s="99"/>
      <c r="D986" s="99"/>
      <c r="E986" s="99"/>
      <c r="F986" s="99"/>
      <c r="G986" s="99"/>
      <c r="H986" s="99"/>
      <c r="I986" s="99"/>
      <c r="J986" s="99"/>
      <c r="K986" s="99"/>
      <c r="L986" s="99"/>
      <c r="M986" s="99"/>
      <c r="N986" s="99"/>
      <c r="O986" s="99"/>
      <c r="P986" s="101"/>
      <c r="Q986" s="99"/>
      <c r="R986" s="99"/>
      <c r="S986" s="99"/>
      <c r="T986" s="99"/>
      <c r="U986" s="99"/>
      <c r="V986" s="99"/>
      <c r="W986" s="99"/>
      <c r="X986" s="99"/>
      <c r="Y986" s="99"/>
      <c r="Z986" s="99"/>
      <c r="AA986" s="99"/>
    </row>
    <row r="987" spans="1:27" ht="14.25" customHeight="1" x14ac:dyDescent="0.45">
      <c r="A987" s="99"/>
      <c r="B987" s="99"/>
      <c r="C987" s="99"/>
      <c r="D987" s="99"/>
      <c r="E987" s="99"/>
      <c r="F987" s="99"/>
      <c r="G987" s="99"/>
      <c r="H987" s="99"/>
      <c r="I987" s="99"/>
      <c r="J987" s="99"/>
      <c r="K987" s="99"/>
      <c r="L987" s="99"/>
      <c r="M987" s="99"/>
      <c r="N987" s="99"/>
      <c r="O987" s="99"/>
      <c r="P987" s="101"/>
      <c r="Q987" s="99"/>
      <c r="R987" s="99"/>
      <c r="S987" s="99"/>
      <c r="T987" s="99"/>
      <c r="U987" s="99"/>
      <c r="V987" s="99"/>
      <c r="W987" s="99"/>
      <c r="X987" s="99"/>
      <c r="Y987" s="99"/>
      <c r="Z987" s="99"/>
      <c r="AA987" s="99"/>
    </row>
    <row r="988" spans="1:27" ht="14.25" customHeight="1" x14ac:dyDescent="0.45">
      <c r="A988" s="99"/>
      <c r="B988" s="99"/>
      <c r="C988" s="99"/>
      <c r="D988" s="99"/>
      <c r="E988" s="99"/>
      <c r="F988" s="99"/>
      <c r="G988" s="99"/>
      <c r="H988" s="99"/>
      <c r="I988" s="99"/>
      <c r="J988" s="99"/>
      <c r="K988" s="99"/>
      <c r="L988" s="99"/>
      <c r="M988" s="99"/>
      <c r="N988" s="99"/>
      <c r="O988" s="99"/>
      <c r="P988" s="101"/>
      <c r="Q988" s="99"/>
      <c r="R988" s="99"/>
      <c r="S988" s="99"/>
      <c r="T988" s="99"/>
      <c r="U988" s="99"/>
      <c r="V988" s="99"/>
      <c r="W988" s="99"/>
      <c r="X988" s="99"/>
      <c r="Y988" s="99"/>
      <c r="Z988" s="99"/>
      <c r="AA988" s="99"/>
    </row>
    <row r="989" spans="1:27" ht="14.25" customHeight="1" x14ac:dyDescent="0.45">
      <c r="A989" s="99"/>
      <c r="B989" s="99"/>
      <c r="C989" s="99"/>
      <c r="D989" s="99"/>
      <c r="E989" s="99"/>
      <c r="F989" s="99"/>
      <c r="G989" s="99"/>
      <c r="H989" s="99"/>
      <c r="I989" s="99"/>
      <c r="J989" s="99"/>
      <c r="K989" s="99"/>
      <c r="L989" s="99"/>
      <c r="M989" s="99"/>
      <c r="N989" s="99"/>
      <c r="O989" s="99"/>
      <c r="P989" s="101"/>
      <c r="Q989" s="99"/>
      <c r="R989" s="99"/>
      <c r="S989" s="99"/>
      <c r="T989" s="99"/>
      <c r="U989" s="99"/>
      <c r="V989" s="99"/>
      <c r="W989" s="99"/>
      <c r="X989" s="99"/>
      <c r="Y989" s="99"/>
      <c r="Z989" s="99"/>
      <c r="AA989" s="99"/>
    </row>
    <row r="990" spans="1:27" ht="14.25" customHeight="1" x14ac:dyDescent="0.45">
      <c r="A990" s="99"/>
      <c r="B990" s="99"/>
      <c r="C990" s="99"/>
      <c r="D990" s="99"/>
      <c r="E990" s="99"/>
      <c r="F990" s="99"/>
      <c r="G990" s="99"/>
      <c r="H990" s="99"/>
      <c r="I990" s="99"/>
      <c r="J990" s="99"/>
      <c r="K990" s="99"/>
      <c r="L990" s="99"/>
      <c r="M990" s="99"/>
      <c r="N990" s="99"/>
      <c r="O990" s="99"/>
      <c r="P990" s="101"/>
      <c r="Q990" s="99"/>
      <c r="R990" s="99"/>
      <c r="S990" s="99"/>
      <c r="T990" s="99"/>
      <c r="U990" s="99"/>
      <c r="V990" s="99"/>
      <c r="W990" s="99"/>
      <c r="X990" s="99"/>
      <c r="Y990" s="99"/>
      <c r="Z990" s="99"/>
      <c r="AA990" s="99"/>
    </row>
    <row r="991" spans="1:27" ht="14.25" customHeight="1" x14ac:dyDescent="0.45">
      <c r="A991" s="99"/>
      <c r="B991" s="99"/>
      <c r="C991" s="99"/>
      <c r="D991" s="99"/>
      <c r="E991" s="99"/>
      <c r="F991" s="99"/>
      <c r="G991" s="99"/>
      <c r="H991" s="99"/>
      <c r="I991" s="99"/>
      <c r="J991" s="99"/>
      <c r="K991" s="99"/>
      <c r="L991" s="99"/>
      <c r="M991" s="99"/>
      <c r="N991" s="99"/>
      <c r="O991" s="99"/>
      <c r="P991" s="101"/>
      <c r="Q991" s="99"/>
      <c r="R991" s="99"/>
      <c r="S991" s="99"/>
      <c r="T991" s="99"/>
      <c r="U991" s="99"/>
      <c r="V991" s="99"/>
      <c r="W991" s="99"/>
      <c r="X991" s="99"/>
      <c r="Y991" s="99"/>
      <c r="Z991" s="99"/>
      <c r="AA991" s="99"/>
    </row>
    <row r="992" spans="1:27" ht="14.25" customHeight="1" x14ac:dyDescent="0.45">
      <c r="A992" s="99"/>
      <c r="B992" s="99"/>
      <c r="C992" s="99"/>
      <c r="D992" s="99"/>
      <c r="E992" s="99"/>
      <c r="F992" s="99"/>
      <c r="G992" s="99"/>
      <c r="H992" s="99"/>
      <c r="I992" s="99"/>
      <c r="J992" s="99"/>
      <c r="K992" s="99"/>
      <c r="L992" s="99"/>
      <c r="M992" s="99"/>
      <c r="N992" s="99"/>
      <c r="O992" s="99"/>
      <c r="P992" s="101"/>
      <c r="Q992" s="99"/>
      <c r="R992" s="99"/>
      <c r="S992" s="99"/>
      <c r="T992" s="99"/>
      <c r="U992" s="99"/>
      <c r="V992" s="99"/>
      <c r="W992" s="99"/>
      <c r="X992" s="99"/>
      <c r="Y992" s="99"/>
      <c r="Z992" s="99"/>
      <c r="AA992" s="99"/>
    </row>
    <row r="993" spans="1:27" ht="14.25" customHeight="1" x14ac:dyDescent="0.45">
      <c r="A993" s="99"/>
      <c r="B993" s="99"/>
      <c r="C993" s="99"/>
      <c r="D993" s="99"/>
      <c r="E993" s="99"/>
      <c r="F993" s="99"/>
      <c r="G993" s="99"/>
      <c r="H993" s="99"/>
      <c r="I993" s="99"/>
      <c r="J993" s="99"/>
      <c r="K993" s="99"/>
      <c r="L993" s="99"/>
      <c r="M993" s="99"/>
      <c r="N993" s="99"/>
      <c r="O993" s="99"/>
      <c r="P993" s="101"/>
      <c r="Q993" s="99"/>
      <c r="R993" s="99"/>
      <c r="S993" s="99"/>
      <c r="T993" s="99"/>
      <c r="U993" s="99"/>
      <c r="V993" s="99"/>
      <c r="W993" s="99"/>
      <c r="X993" s="99"/>
      <c r="Y993" s="99"/>
      <c r="Z993" s="99"/>
      <c r="AA993" s="99"/>
    </row>
    <row r="994" spans="1:27" ht="14.25" customHeight="1" x14ac:dyDescent="0.45">
      <c r="A994" s="99"/>
      <c r="B994" s="99"/>
      <c r="C994" s="99"/>
      <c r="D994" s="99"/>
      <c r="E994" s="99"/>
      <c r="F994" s="99"/>
      <c r="G994" s="99"/>
      <c r="H994" s="99"/>
      <c r="I994" s="99"/>
      <c r="J994" s="99"/>
      <c r="K994" s="99"/>
      <c r="L994" s="99"/>
      <c r="M994" s="99"/>
      <c r="N994" s="99"/>
      <c r="O994" s="99"/>
      <c r="P994" s="101"/>
      <c r="Q994" s="99"/>
      <c r="R994" s="99"/>
      <c r="S994" s="99"/>
      <c r="T994" s="99"/>
      <c r="U994" s="99"/>
      <c r="V994" s="99"/>
      <c r="W994" s="99"/>
      <c r="X994" s="99"/>
      <c r="Y994" s="99"/>
      <c r="Z994" s="99"/>
      <c r="AA994" s="99"/>
    </row>
    <row r="995" spans="1:27" ht="14.25" customHeight="1" x14ac:dyDescent="0.45">
      <c r="A995" s="99"/>
      <c r="B995" s="99"/>
      <c r="C995" s="99"/>
      <c r="D995" s="99"/>
      <c r="E995" s="99"/>
      <c r="F995" s="99"/>
      <c r="G995" s="99"/>
      <c r="H995" s="99"/>
      <c r="I995" s="99"/>
      <c r="J995" s="99"/>
      <c r="K995" s="99"/>
      <c r="L995" s="99"/>
      <c r="M995" s="99"/>
      <c r="N995" s="99"/>
      <c r="O995" s="99"/>
      <c r="P995" s="101"/>
      <c r="Q995" s="99"/>
      <c r="R995" s="99"/>
      <c r="S995" s="99"/>
      <c r="T995" s="99"/>
      <c r="U995" s="99"/>
      <c r="V995" s="99"/>
      <c r="W995" s="99"/>
      <c r="X995" s="99"/>
      <c r="Y995" s="99"/>
      <c r="Z995" s="99"/>
      <c r="AA995" s="99"/>
    </row>
    <row r="996" spans="1:27" ht="14.25" customHeight="1" x14ac:dyDescent="0.45">
      <c r="A996" s="99"/>
      <c r="B996" s="99"/>
      <c r="C996" s="99"/>
      <c r="D996" s="99"/>
      <c r="E996" s="99"/>
      <c r="F996" s="99"/>
      <c r="G996" s="99"/>
      <c r="H996" s="99"/>
      <c r="I996" s="99"/>
      <c r="J996" s="99"/>
      <c r="K996" s="99"/>
      <c r="L996" s="99"/>
      <c r="M996" s="99"/>
      <c r="N996" s="99"/>
      <c r="O996" s="99"/>
      <c r="P996" s="101"/>
      <c r="Q996" s="99"/>
      <c r="R996" s="99"/>
      <c r="S996" s="99"/>
      <c r="T996" s="99"/>
      <c r="U996" s="99"/>
      <c r="V996" s="99"/>
      <c r="W996" s="99"/>
      <c r="X996" s="99"/>
      <c r="Y996" s="99"/>
      <c r="Z996" s="99"/>
      <c r="AA996" s="99"/>
    </row>
    <row r="997" spans="1:27" ht="14.25" customHeight="1" x14ac:dyDescent="0.45">
      <c r="A997" s="99"/>
      <c r="B997" s="99"/>
      <c r="C997" s="99"/>
      <c r="D997" s="99"/>
      <c r="E997" s="99"/>
      <c r="F997" s="99"/>
      <c r="G997" s="99"/>
      <c r="H997" s="99"/>
      <c r="I997" s="99"/>
      <c r="J997" s="99"/>
      <c r="K997" s="99"/>
      <c r="L997" s="99"/>
      <c r="M997" s="99"/>
      <c r="N997" s="99"/>
      <c r="O997" s="99"/>
      <c r="P997" s="101"/>
      <c r="Q997" s="99"/>
      <c r="R997" s="99"/>
      <c r="S997" s="99"/>
      <c r="T997" s="99"/>
      <c r="U997" s="99"/>
      <c r="V997" s="99"/>
      <c r="W997" s="99"/>
      <c r="X997" s="99"/>
      <c r="Y997" s="99"/>
      <c r="Z997" s="99"/>
      <c r="AA997" s="99"/>
    </row>
    <row r="998" spans="1:27" ht="14.25" customHeight="1" x14ac:dyDescent="0.45">
      <c r="A998" s="99"/>
      <c r="B998" s="99"/>
      <c r="C998" s="99"/>
      <c r="D998" s="99"/>
      <c r="E998" s="99"/>
      <c r="F998" s="99"/>
      <c r="G998" s="99"/>
      <c r="H998" s="99"/>
      <c r="I998" s="99"/>
      <c r="J998" s="99"/>
      <c r="K998" s="99"/>
      <c r="L998" s="99"/>
      <c r="M998" s="99"/>
      <c r="N998" s="99"/>
      <c r="O998" s="99"/>
      <c r="P998" s="101"/>
      <c r="Q998" s="99"/>
      <c r="R998" s="99"/>
      <c r="S998" s="99"/>
      <c r="T998" s="99"/>
      <c r="U998" s="99"/>
      <c r="V998" s="99"/>
      <c r="W998" s="99"/>
      <c r="X998" s="99"/>
      <c r="Y998" s="99"/>
      <c r="Z998" s="99"/>
      <c r="AA998" s="99"/>
    </row>
    <row r="999" spans="1:27" ht="14.25" customHeight="1" x14ac:dyDescent="0.45">
      <c r="A999" s="99"/>
      <c r="B999" s="99"/>
      <c r="C999" s="99"/>
      <c r="D999" s="99"/>
      <c r="E999" s="99"/>
      <c r="F999" s="99"/>
      <c r="G999" s="99"/>
      <c r="H999" s="99"/>
      <c r="I999" s="99"/>
      <c r="J999" s="99"/>
      <c r="K999" s="99"/>
      <c r="L999" s="99"/>
      <c r="M999" s="99"/>
      <c r="N999" s="99"/>
      <c r="O999" s="99"/>
      <c r="P999" s="101"/>
      <c r="Q999" s="99"/>
      <c r="R999" s="99"/>
      <c r="S999" s="99"/>
      <c r="T999" s="99"/>
      <c r="U999" s="99"/>
      <c r="V999" s="99"/>
      <c r="W999" s="99"/>
      <c r="X999" s="99"/>
      <c r="Y999" s="99"/>
      <c r="Z999" s="99"/>
      <c r="AA999" s="99"/>
    </row>
    <row r="1000" spans="1:27" ht="14.25" customHeight="1" x14ac:dyDescent="0.45">
      <c r="A1000" s="99"/>
      <c r="B1000" s="99"/>
      <c r="C1000" s="99"/>
      <c r="D1000" s="99"/>
      <c r="E1000" s="99"/>
      <c r="F1000" s="99"/>
      <c r="G1000" s="99"/>
      <c r="H1000" s="99"/>
      <c r="I1000" s="99"/>
      <c r="J1000" s="99"/>
      <c r="K1000" s="99"/>
      <c r="L1000" s="99"/>
      <c r="M1000" s="99"/>
      <c r="N1000" s="99"/>
      <c r="O1000" s="99"/>
      <c r="P1000" s="101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  <c r="AA1000" s="99"/>
    </row>
    <row r="1001" spans="1:27" ht="14.25" customHeight="1" x14ac:dyDescent="0.45">
      <c r="A1001" s="99"/>
      <c r="B1001" s="99"/>
      <c r="C1001" s="99"/>
      <c r="D1001" s="99"/>
      <c r="E1001" s="99"/>
      <c r="F1001" s="99"/>
      <c r="G1001" s="99"/>
      <c r="H1001" s="99"/>
      <c r="I1001" s="99"/>
      <c r="J1001" s="99"/>
      <c r="K1001" s="99"/>
      <c r="L1001" s="99"/>
      <c r="M1001" s="99"/>
      <c r="N1001" s="99"/>
      <c r="O1001" s="99"/>
      <c r="P1001" s="101"/>
      <c r="Q1001" s="99"/>
      <c r="R1001" s="99"/>
      <c r="S1001" s="99"/>
      <c r="T1001" s="99"/>
      <c r="U1001" s="99"/>
      <c r="V1001" s="99"/>
      <c r="W1001" s="99"/>
      <c r="X1001" s="99"/>
      <c r="Y1001" s="99"/>
      <c r="Z1001" s="99"/>
      <c r="AA1001" s="99"/>
    </row>
    <row r="1002" spans="1:27" ht="14.25" customHeight="1" x14ac:dyDescent="0.45">
      <c r="A1002" s="99"/>
      <c r="B1002" s="99"/>
      <c r="C1002" s="99"/>
      <c r="D1002" s="99"/>
      <c r="E1002" s="99"/>
      <c r="F1002" s="99"/>
      <c r="G1002" s="99"/>
      <c r="H1002" s="99"/>
      <c r="I1002" s="99"/>
      <c r="J1002" s="99"/>
      <c r="K1002" s="99"/>
      <c r="L1002" s="99"/>
      <c r="M1002" s="99"/>
      <c r="N1002" s="99"/>
      <c r="O1002" s="99"/>
      <c r="P1002" s="101"/>
      <c r="Q1002" s="99"/>
      <c r="R1002" s="99"/>
      <c r="S1002" s="99"/>
      <c r="T1002" s="99"/>
      <c r="U1002" s="99"/>
      <c r="V1002" s="99"/>
      <c r="W1002" s="99"/>
      <c r="X1002" s="99"/>
      <c r="Y1002" s="99"/>
      <c r="Z1002" s="99"/>
      <c r="AA1002" s="99"/>
    </row>
  </sheetData>
  <sheetProtection sheet="1" selectLockedCells="1"/>
  <mergeCells count="41">
    <mergeCell ref="M23:O23"/>
    <mergeCell ref="M24:O24"/>
    <mergeCell ref="M18:O18"/>
    <mergeCell ref="M19:O19"/>
    <mergeCell ref="M20:O20"/>
    <mergeCell ref="M21:O21"/>
    <mergeCell ref="M22:O22"/>
    <mergeCell ref="B23:D23"/>
    <mergeCell ref="J18:L18"/>
    <mergeCell ref="J19:L19"/>
    <mergeCell ref="J20:L20"/>
    <mergeCell ref="J21:L21"/>
    <mergeCell ref="J22:L22"/>
    <mergeCell ref="E18:G18"/>
    <mergeCell ref="Q10:U10"/>
    <mergeCell ref="B22:D22"/>
    <mergeCell ref="E22:G22"/>
    <mergeCell ref="Q12:U12"/>
    <mergeCell ref="A1:O1"/>
    <mergeCell ref="Q14:U14"/>
    <mergeCell ref="E10:G10"/>
    <mergeCell ref="E11:G11"/>
    <mergeCell ref="Q16:U16"/>
    <mergeCell ref="Q5:U5"/>
    <mergeCell ref="Q7:U7"/>
    <mergeCell ref="E23:G23"/>
    <mergeCell ref="B19:D19"/>
    <mergeCell ref="B24:D24"/>
    <mergeCell ref="E24:G24"/>
    <mergeCell ref="E5:G5"/>
    <mergeCell ref="E6:J6"/>
    <mergeCell ref="E7:F7"/>
    <mergeCell ref="E9:G9"/>
    <mergeCell ref="E19:G19"/>
    <mergeCell ref="B20:D20"/>
    <mergeCell ref="E20:G20"/>
    <mergeCell ref="B21:D21"/>
    <mergeCell ref="E21:G21"/>
    <mergeCell ref="J23:L23"/>
    <mergeCell ref="J24:L24"/>
    <mergeCell ref="B18:D18"/>
  </mergeCells>
  <dataValidations count="1">
    <dataValidation allowBlank="1" showErrorMessage="1" sqref="E13" xr:uid="{00000000-0002-0000-0000-000000000000}"/>
  </dataValidations>
  <hyperlinks>
    <hyperlink ref="Q5:U5" location="'6P20E English'!A1" display="6P20E  - English" xr:uid="{F6A41922-13E0-4A87-B4F6-564459767EFE}"/>
    <hyperlink ref="Q7:U7" location="'6P20E Mandrin'!A1" display="6P20E - Bilingual" xr:uid="{DD8B2F56-6655-4FD3-9A59-67558B2BACFA}"/>
    <hyperlink ref="Q14:U14" location="'20P30E English'!A1" display="20P30E - English" xr:uid="{5E66B1FC-EAAC-49CC-AD2E-B6071F9A58DE}"/>
    <hyperlink ref="Q16:U16" location="'20P30E Mandarin'!A1" display="20P30E - Bilingual" xr:uid="{A61FECD4-D926-494B-B5C2-18087C55697F}"/>
    <hyperlink ref="Q10:U10" location="'10P25E English'!A1" display="10P25E - English" xr:uid="{66FCA3AC-A273-4EDF-B15C-EB68F3BEEB6A}"/>
    <hyperlink ref="Q12:U12" location="'10P25E Mandarin'!A1" display="10P25E - Bilingual" xr:uid="{AF34C1B8-53BD-469E-962B-D71CD60123D1}"/>
  </hyperlinks>
  <printOptions horizontalCentered="1"/>
  <pageMargins left="0.70866141732283472" right="0.70866141732283472" top="0.74803149606299213" bottom="0.74803149606299213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IRR!$U$12:$U$13</xm:f>
          </x14:formula1>
          <xm:sqref>E7</xm:sqref>
        </x14:dataValidation>
        <x14:dataValidation type="list" allowBlank="1" showErrorMessage="1" xr:uid="{00000000-0002-0000-0000-000002000000}">
          <x14:formula1>
            <xm:f>IRR!$Q$12:$Q$13</xm:f>
          </x14:formula1>
          <xm:sqref>E9</xm:sqref>
        </x14:dataValidation>
        <x14:dataValidation type="list" allowBlank="1" showInputMessage="1" showErrorMessage="1" xr:uid="{4AA3E06B-2DCE-4BB5-A4C4-4214FB46D280}">
          <x14:formula1>
            <xm:f>Sheet1!$C$4:$C$6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002"/>
  <sheetViews>
    <sheetView topLeftCell="A25" workbookViewId="0">
      <selection activeCell="D53" sqref="D53"/>
    </sheetView>
  </sheetViews>
  <sheetFormatPr defaultColWidth="12.625" defaultRowHeight="15" customHeight="1" x14ac:dyDescent="0.35"/>
  <cols>
    <col min="1" max="1" width="3.75" customWidth="1"/>
    <col min="2" max="2" width="2.875" customWidth="1"/>
    <col min="3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77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55" t="s">
        <v>20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56" t="s">
        <v>21</v>
      </c>
      <c r="B9" s="157"/>
      <c r="C9" s="157"/>
      <c r="D9" s="157"/>
      <c r="E9" s="158"/>
      <c r="F9" s="1"/>
      <c r="G9" s="1"/>
      <c r="H9" s="161" t="s">
        <v>83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2" t="s">
        <v>9</v>
      </c>
      <c r="B13" s="143"/>
      <c r="C13" s="143"/>
      <c r="D13" s="143"/>
      <c r="E13" s="144"/>
      <c r="F13" s="10"/>
      <c r="G13" s="9"/>
      <c r="H13" s="1"/>
      <c r="I13" s="72" t="s">
        <v>96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78</v>
      </c>
      <c r="B15" s="143"/>
      <c r="C15" s="143"/>
      <c r="D15" s="143"/>
      <c r="E15" s="144"/>
      <c r="F15" s="1"/>
      <c r="G15" s="9"/>
      <c r="H15" s="1"/>
      <c r="I15" s="73" t="s">
        <v>97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43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43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43" ht="14.25" customHeight="1" x14ac:dyDescent="0.45">
      <c r="A19" s="14" t="s">
        <v>25</v>
      </c>
      <c r="B19" s="1"/>
      <c r="C19" s="1"/>
      <c r="D19" s="177">
        <f>+'Data Key-in'!E15</f>
        <v>1.8499999999999999E-2</v>
      </c>
      <c r="E19" s="178"/>
      <c r="F19" s="1"/>
      <c r="G19" s="9"/>
      <c r="H19" s="1"/>
      <c r="I19" s="1"/>
      <c r="J19" s="1"/>
      <c r="K19" s="1"/>
      <c r="L19" s="15"/>
      <c r="M19" s="1"/>
      <c r="N19" s="1"/>
      <c r="O19" s="1"/>
      <c r="P19" s="1"/>
      <c r="Q19" s="16"/>
      <c r="R19" s="16"/>
      <c r="S19" s="1"/>
      <c r="T19" s="1"/>
      <c r="U19" s="1"/>
      <c r="V19" s="1"/>
      <c r="W19" s="1"/>
      <c r="X19" s="1"/>
      <c r="Y19" s="1"/>
      <c r="Z19" s="1"/>
    </row>
    <row r="20" spans="1:43" ht="16.5" customHeight="1" x14ac:dyDescent="0.45">
      <c r="A20" s="1"/>
      <c r="B20" s="1"/>
      <c r="C20" s="1"/>
      <c r="D20" s="1"/>
      <c r="E20" s="1"/>
      <c r="F20" s="1"/>
      <c r="G20" s="9"/>
      <c r="H20" s="1"/>
      <c r="I20" s="71"/>
      <c r="J20" s="170" t="s">
        <v>26</v>
      </c>
      <c r="K20" s="166"/>
      <c r="L20" s="166"/>
      <c r="M20" s="166"/>
      <c r="N20" s="167"/>
      <c r="O20" s="171" t="s">
        <v>27</v>
      </c>
      <c r="P20" s="166"/>
      <c r="Q20" s="94" t="s">
        <v>13</v>
      </c>
      <c r="R20" s="172" t="s">
        <v>15</v>
      </c>
      <c r="S20" s="167"/>
      <c r="T20" s="71"/>
      <c r="U20" s="1"/>
      <c r="Z20" s="1"/>
    </row>
    <row r="21" spans="1:43" ht="16.5" customHeight="1" x14ac:dyDescent="0.45">
      <c r="A21" s="170" t="s">
        <v>13</v>
      </c>
      <c r="B21" s="167"/>
      <c r="C21" s="170" t="s">
        <v>28</v>
      </c>
      <c r="D21" s="166"/>
      <c r="E21" s="167"/>
      <c r="F21" s="1"/>
      <c r="G21" s="9"/>
      <c r="H21" s="1"/>
      <c r="I21" s="71"/>
      <c r="J21" s="3" t="s">
        <v>29</v>
      </c>
      <c r="K21" s="3"/>
      <c r="L21" s="3"/>
      <c r="M21" s="173">
        <f>+'Data Key-in'!E10</f>
        <v>12000</v>
      </c>
      <c r="N21" s="167"/>
      <c r="O21" s="174">
        <f>10%*M21*10</f>
        <v>12000</v>
      </c>
      <c r="P21" s="166"/>
      <c r="Q21" s="93">
        <v>10</v>
      </c>
      <c r="R21" s="175">
        <f>+'Data Key-in'!M20</f>
        <v>13588</v>
      </c>
      <c r="S21" s="167"/>
      <c r="T21" s="71"/>
      <c r="U21" s="1"/>
      <c r="Z21" s="1"/>
    </row>
    <row r="22" spans="1:43" ht="16.5" customHeight="1" x14ac:dyDescent="0.45">
      <c r="A22" s="168">
        <v>6</v>
      </c>
      <c r="B22" s="167"/>
      <c r="C22" s="169">
        <f>FV($D$19,A22,-$C$14,0,1)</f>
        <v>76808.433983044742</v>
      </c>
      <c r="D22" s="166"/>
      <c r="E22" s="167"/>
      <c r="F22" s="1"/>
      <c r="G22" s="9"/>
      <c r="H22" s="1"/>
      <c r="I22" s="71"/>
      <c r="J22" s="79" t="s">
        <v>50</v>
      </c>
      <c r="K22" s="3"/>
      <c r="L22" s="3"/>
      <c r="M22" s="173">
        <f>+'Data Key-in'!E10</f>
        <v>12000</v>
      </c>
      <c r="N22" s="167"/>
      <c r="O22" s="174">
        <f>20%*M22*5</f>
        <v>12000</v>
      </c>
      <c r="P22" s="166"/>
      <c r="Q22" s="93">
        <v>15</v>
      </c>
      <c r="R22" s="175">
        <f>+'Data Key-in'!M21</f>
        <v>28223</v>
      </c>
      <c r="S22" s="167"/>
      <c r="T22" s="71"/>
      <c r="U22" s="1"/>
      <c r="Z22" s="1"/>
    </row>
    <row r="23" spans="1:43" ht="16.5" customHeight="1" x14ac:dyDescent="0.45">
      <c r="A23" s="168">
        <v>10</v>
      </c>
      <c r="B23" s="167"/>
      <c r="C23" s="169">
        <f>FV($D$19,(A23-$A$22),0,-C22,1)</f>
        <v>82651.938502738238</v>
      </c>
      <c r="D23" s="166"/>
      <c r="E23" s="167"/>
      <c r="F23" s="64"/>
      <c r="G23" s="76"/>
      <c r="H23" s="64"/>
      <c r="I23" s="71"/>
      <c r="J23" s="79" t="s">
        <v>82</v>
      </c>
      <c r="K23" s="78"/>
      <c r="L23" s="78"/>
      <c r="M23" s="173">
        <f>+'Data Key-in'!E10</f>
        <v>12000</v>
      </c>
      <c r="N23" s="167"/>
      <c r="O23" s="174">
        <f>25%*M23*5</f>
        <v>15000</v>
      </c>
      <c r="P23" s="166"/>
      <c r="Q23" s="93">
        <v>20</v>
      </c>
      <c r="R23" s="175">
        <f>+'Data Key-in'!M22</f>
        <v>48139</v>
      </c>
      <c r="S23" s="167"/>
      <c r="T23" s="71"/>
      <c r="U23" s="64"/>
      <c r="Z23" s="64"/>
    </row>
    <row r="24" spans="1:43" ht="16.5" customHeight="1" x14ac:dyDescent="0.45">
      <c r="A24" s="168">
        <v>15</v>
      </c>
      <c r="B24" s="167"/>
      <c r="C24" s="169">
        <f>FV($D$19,(A24-$A$22),0,-C22,1)</f>
        <v>90585.400870874932</v>
      </c>
      <c r="D24" s="166"/>
      <c r="E24" s="167"/>
      <c r="F24" s="1"/>
      <c r="G24" s="9"/>
      <c r="H24" s="1"/>
      <c r="I24" s="71"/>
      <c r="J24" s="170" t="s">
        <v>30</v>
      </c>
      <c r="K24" s="166"/>
      <c r="L24" s="166"/>
      <c r="M24" s="166"/>
      <c r="N24" s="167"/>
      <c r="O24" s="165">
        <f>SUM(O21:P23)</f>
        <v>39000</v>
      </c>
      <c r="P24" s="166"/>
      <c r="Q24" s="92"/>
      <c r="R24" s="165">
        <f>+R23</f>
        <v>48139</v>
      </c>
      <c r="S24" s="167"/>
      <c r="T24" s="71"/>
      <c r="U24" s="1"/>
      <c r="Z24" s="1"/>
    </row>
    <row r="25" spans="1:43" ht="16.5" customHeight="1" x14ac:dyDescent="0.45">
      <c r="A25" s="168">
        <v>20</v>
      </c>
      <c r="B25" s="167"/>
      <c r="C25" s="169">
        <f>FV($D$19,(A25-$A$22),0,-C22,1)</f>
        <v>99280.367763730741</v>
      </c>
      <c r="D25" s="166"/>
      <c r="E25" s="167"/>
      <c r="F25" s="1"/>
      <c r="G25" s="9"/>
      <c r="H25" s="1"/>
      <c r="I25" s="71"/>
      <c r="J25" s="80" t="s">
        <v>84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43" ht="24.4" customHeight="1" x14ac:dyDescent="0.45">
      <c r="A26" s="71"/>
      <c r="B26" s="71"/>
      <c r="C26" s="71"/>
      <c r="D26" s="71"/>
      <c r="E26" s="71"/>
      <c r="F26" s="1"/>
      <c r="G26" s="9"/>
      <c r="H26" s="1"/>
      <c r="I26" s="71"/>
      <c r="J26" s="62" t="s">
        <v>134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43" ht="14.25" customHeight="1" x14ac:dyDescent="0.45">
      <c r="A27" s="1"/>
      <c r="B27" s="1"/>
      <c r="C27" s="1"/>
      <c r="D27" s="1"/>
      <c r="E27" s="1"/>
      <c r="F27" s="1"/>
      <c r="G27" s="9"/>
      <c r="H27" s="1"/>
      <c r="I27" s="2" t="s">
        <v>31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43" ht="14.25" customHeight="1" x14ac:dyDescent="0.45">
      <c r="A28" s="155" t="s">
        <v>32</v>
      </c>
      <c r="B28" s="143"/>
      <c r="C28" s="143"/>
      <c r="D28" s="143"/>
      <c r="E28" s="144"/>
      <c r="F28" s="1"/>
      <c r="G28" s="9"/>
      <c r="H28" s="1"/>
      <c r="I28" s="1"/>
      <c r="J28" s="69" t="s">
        <v>87</v>
      </c>
      <c r="K28" s="1"/>
      <c r="L28" s="1"/>
      <c r="M28" s="1"/>
      <c r="N28" s="1"/>
      <c r="R28" s="17"/>
      <c r="S28" s="1"/>
      <c r="T28" s="1"/>
      <c r="U28" s="1"/>
      <c r="V28" s="1"/>
      <c r="W28" s="1"/>
      <c r="X28" s="1"/>
      <c r="Y28" s="1"/>
      <c r="Z28" s="1"/>
    </row>
    <row r="29" spans="1:43" ht="14.25" customHeight="1" x14ac:dyDescent="0.45">
      <c r="A29" s="1"/>
      <c r="B29" s="1"/>
      <c r="C29" s="1"/>
      <c r="D29" s="1"/>
      <c r="E29" s="1"/>
      <c r="F29" s="1"/>
      <c r="G29" s="9"/>
      <c r="H29" s="1"/>
      <c r="I29" s="1"/>
      <c r="J29" s="69" t="s">
        <v>86</v>
      </c>
      <c r="L29" s="1"/>
      <c r="M29" s="1"/>
      <c r="N29" s="1"/>
      <c r="O29" s="1"/>
      <c r="P29" s="1"/>
      <c r="Q29" s="1"/>
      <c r="R29" s="1"/>
      <c r="S29" s="1"/>
      <c r="T29" s="1"/>
      <c r="U29" s="71"/>
      <c r="V29" s="82"/>
      <c r="W29" s="83"/>
      <c r="X29" s="84"/>
      <c r="Y29" s="71"/>
      <c r="Z29" s="1"/>
    </row>
    <row r="30" spans="1:43" ht="14.25" customHeight="1" x14ac:dyDescent="0.45">
      <c r="A30" s="155" t="s">
        <v>33</v>
      </c>
      <c r="B30" s="143"/>
      <c r="C30" s="143"/>
      <c r="D30" s="143"/>
      <c r="E30" s="144"/>
      <c r="F30" s="1"/>
      <c r="G30" s="9"/>
      <c r="H30" s="1"/>
      <c r="I30" s="1"/>
      <c r="J30" s="69" t="s">
        <v>88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71"/>
      <c r="V30" s="71"/>
      <c r="W30" s="71"/>
      <c r="X30" s="71"/>
      <c r="Y30" s="71"/>
      <c r="Z30" s="1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</row>
    <row r="31" spans="1:43" ht="14.25" customHeight="1" x14ac:dyDescent="0.45">
      <c r="A31" s="162" t="s">
        <v>34</v>
      </c>
      <c r="B31" s="143"/>
      <c r="C31" s="143"/>
      <c r="D31" s="143"/>
      <c r="E31" s="144"/>
      <c r="F31" s="1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71"/>
      <c r="V31" s="71"/>
      <c r="W31" s="81"/>
      <c r="X31" s="71"/>
      <c r="Y31" s="71"/>
      <c r="Z31" s="1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</row>
    <row r="32" spans="1:43" ht="14.25" customHeight="1" x14ac:dyDescent="0.45">
      <c r="A32" s="162" t="s">
        <v>35</v>
      </c>
      <c r="B32" s="143"/>
      <c r="C32" s="143"/>
      <c r="D32" s="143"/>
      <c r="E32" s="144"/>
      <c r="F32" s="1"/>
      <c r="G32" s="9"/>
      <c r="H32" s="1"/>
      <c r="I32" s="1"/>
      <c r="J32" s="85" t="s">
        <v>90</v>
      </c>
      <c r="K32" s="1"/>
      <c r="L32" s="1"/>
      <c r="M32" s="1"/>
      <c r="N32" s="1"/>
      <c r="O32" s="1"/>
      <c r="P32" s="1"/>
      <c r="T32" s="1"/>
      <c r="U32" s="71"/>
      <c r="V32" s="71"/>
      <c r="W32" s="142" t="s">
        <v>16</v>
      </c>
      <c r="X32" s="143"/>
      <c r="Y32" s="144"/>
      <c r="Z32" s="1"/>
      <c r="AA32" s="86"/>
      <c r="AB32" s="86"/>
      <c r="AC32" s="86"/>
      <c r="AD32" s="86"/>
      <c r="AE32" s="86"/>
      <c r="AF32" s="145"/>
      <c r="AG32" s="146"/>
      <c r="AH32" s="66"/>
      <c r="AI32" s="87"/>
      <c r="AJ32" s="88"/>
      <c r="AK32" s="87"/>
      <c r="AL32" s="86"/>
      <c r="AM32" s="86"/>
      <c r="AN32" s="86"/>
      <c r="AO32" s="86"/>
      <c r="AP32" s="86"/>
      <c r="AQ32" s="86"/>
    </row>
    <row r="33" spans="1:43" ht="14.25" customHeight="1" x14ac:dyDescent="0.45">
      <c r="A33" s="1"/>
      <c r="B33" s="1"/>
      <c r="C33" s="1"/>
      <c r="D33" s="1"/>
      <c r="E33" s="1"/>
      <c r="F33" s="1"/>
      <c r="G33" s="9"/>
      <c r="H33" s="1"/>
      <c r="I33" s="1"/>
      <c r="J33" s="69" t="s">
        <v>89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71"/>
      <c r="V33" s="71"/>
      <c r="W33" s="71"/>
      <c r="X33" s="71"/>
      <c r="Y33" s="71"/>
      <c r="Z33" s="1"/>
      <c r="AA33" s="86"/>
      <c r="AB33" s="86"/>
      <c r="AC33" s="86"/>
      <c r="AD33" s="86"/>
      <c r="AE33" s="86"/>
      <c r="AF33" s="147"/>
      <c r="AG33" s="146"/>
      <c r="AH33" s="147"/>
      <c r="AI33" s="146"/>
      <c r="AJ33" s="147"/>
      <c r="AK33" s="146"/>
      <c r="AL33" s="86"/>
      <c r="AM33" s="86"/>
      <c r="AN33" s="86"/>
      <c r="AO33" s="86"/>
      <c r="AP33" s="86"/>
      <c r="AQ33" s="86"/>
    </row>
    <row r="34" spans="1:43" ht="14.25" customHeight="1" x14ac:dyDescent="0.45">
      <c r="A34" s="1"/>
      <c r="B34" s="1"/>
      <c r="C34" s="1"/>
      <c r="D34" s="1"/>
      <c r="E34" s="1"/>
      <c r="F34" s="1"/>
      <c r="G34" s="9"/>
      <c r="H34" s="1"/>
      <c r="I34" s="1"/>
      <c r="J34" s="69" t="s">
        <v>91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86"/>
      <c r="AB34" s="86"/>
      <c r="AC34" s="86"/>
      <c r="AD34" s="86"/>
      <c r="AE34" s="86"/>
      <c r="AF34" s="147"/>
      <c r="AG34" s="146"/>
      <c r="AH34" s="147"/>
      <c r="AI34" s="146"/>
      <c r="AJ34" s="147"/>
      <c r="AK34" s="146"/>
      <c r="AL34" s="86"/>
      <c r="AM34" s="86"/>
      <c r="AN34" s="86"/>
      <c r="AO34" s="86"/>
      <c r="AP34" s="86"/>
      <c r="AQ34" s="86"/>
    </row>
    <row r="35" spans="1:43" ht="14.25" customHeight="1" x14ac:dyDescent="0.45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6"/>
      <c r="AB35" s="86"/>
      <c r="AC35" s="86"/>
      <c r="AD35" s="86"/>
      <c r="AE35" s="86"/>
      <c r="AF35" s="147"/>
      <c r="AG35" s="146"/>
      <c r="AH35" s="147"/>
      <c r="AI35" s="146"/>
      <c r="AJ35" s="147"/>
      <c r="AK35" s="146"/>
      <c r="AL35" s="86"/>
      <c r="AM35" s="86"/>
      <c r="AN35" s="86"/>
      <c r="AO35" s="86"/>
      <c r="AP35" s="86"/>
      <c r="AQ35" s="86"/>
    </row>
    <row r="36" spans="1:43" ht="14.25" customHeight="1" x14ac:dyDescent="0.45">
      <c r="A36" s="1"/>
      <c r="B36" s="1"/>
      <c r="C36" s="1"/>
      <c r="D36" s="1"/>
      <c r="E36" s="1"/>
      <c r="F36" s="1"/>
      <c r="G36" s="9"/>
      <c r="H36" s="1"/>
      <c r="I36" s="18" t="s">
        <v>36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1"/>
      <c r="J37" s="1" t="s">
        <v>37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8"/>
      <c r="AG37" s="146"/>
      <c r="AH37" s="148"/>
      <c r="AI37" s="146"/>
      <c r="AJ37" s="148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1" t="s">
        <v>51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9"/>
      <c r="AC38" s="89"/>
      <c r="AD38" s="89"/>
      <c r="AE38" s="89"/>
      <c r="AF38" s="176"/>
      <c r="AG38" s="146"/>
      <c r="AH38" s="176"/>
      <c r="AI38" s="146"/>
      <c r="AJ38" s="176"/>
      <c r="AK38" s="146"/>
      <c r="AL38" s="86"/>
      <c r="AM38" s="86"/>
      <c r="AN38" s="86"/>
      <c r="AO38" s="86"/>
      <c r="AP38" s="86"/>
      <c r="AQ38" s="86"/>
    </row>
    <row r="39" spans="1:43" ht="7.5" customHeight="1" x14ac:dyDescent="0.45">
      <c r="A39" s="1"/>
      <c r="B39" s="1"/>
      <c r="C39" s="1"/>
      <c r="D39" s="1"/>
      <c r="E39" s="1"/>
      <c r="F39" s="1"/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</row>
    <row r="40" spans="1:43" ht="14.2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 t="s">
        <v>52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1" t="s">
        <v>53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</row>
    <row r="42" spans="1:43" ht="14.2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85" t="s">
        <v>92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4.5" customHeight="1" x14ac:dyDescent="0.45">
      <c r="A44" s="1"/>
      <c r="B44" s="1"/>
      <c r="C44" s="1"/>
      <c r="D44" s="1"/>
      <c r="E44" s="1"/>
      <c r="F44" s="1"/>
      <c r="G44" s="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43" ht="16.5" customHeight="1" x14ac:dyDescent="0.45">
      <c r="A45" s="1"/>
      <c r="B45" s="1"/>
      <c r="C45" s="1"/>
      <c r="D45" s="1"/>
      <c r="E45" s="1"/>
      <c r="F45" s="1"/>
      <c r="G45" s="9"/>
      <c r="H45" s="1"/>
      <c r="I45" s="1"/>
      <c r="J45" s="180" t="s">
        <v>13</v>
      </c>
      <c r="K45" s="180"/>
      <c r="L45" s="180" t="s">
        <v>14</v>
      </c>
      <c r="M45" s="180"/>
      <c r="N45" s="180"/>
      <c r="O45" s="180" t="s">
        <v>15</v>
      </c>
      <c r="P45" s="180"/>
      <c r="Q45" s="180"/>
      <c r="R45" s="71"/>
      <c r="S45" s="71"/>
      <c r="T45" s="71"/>
      <c r="U45" s="1"/>
      <c r="V45" s="1"/>
      <c r="W45" s="1"/>
      <c r="X45" s="1"/>
      <c r="Y45" s="1"/>
      <c r="Z45" s="1"/>
    </row>
    <row r="46" spans="1:43" ht="16.5" customHeight="1" x14ac:dyDescent="0.45">
      <c r="A46" s="1"/>
      <c r="B46" s="1"/>
      <c r="C46" s="1"/>
      <c r="D46" s="1"/>
      <c r="E46" s="1"/>
      <c r="F46" s="1"/>
      <c r="G46" s="9"/>
      <c r="H46" s="1"/>
      <c r="I46" s="1"/>
      <c r="J46" s="181">
        <v>6</v>
      </c>
      <c r="K46" s="181"/>
      <c r="L46" s="183">
        <f>+'Data Key-in'!B19</f>
        <v>63293</v>
      </c>
      <c r="M46" s="183"/>
      <c r="N46" s="183"/>
      <c r="O46" s="183">
        <f>+'Data Key-in'!E19</f>
        <v>69317</v>
      </c>
      <c r="P46" s="183"/>
      <c r="Q46" s="183"/>
      <c r="R46" s="71"/>
      <c r="S46" s="71"/>
      <c r="T46" s="71"/>
      <c r="U46" s="1"/>
      <c r="V46" s="1"/>
      <c r="W46" s="71"/>
      <c r="X46" s="71"/>
      <c r="Y46" s="1"/>
      <c r="Z46" s="1"/>
    </row>
    <row r="47" spans="1:43" ht="16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181">
        <v>10</v>
      </c>
      <c r="K47" s="181"/>
      <c r="L47" s="183">
        <f>+'Data Key-in'!B20</f>
        <v>68906</v>
      </c>
      <c r="M47" s="183"/>
      <c r="N47" s="183"/>
      <c r="O47" s="183">
        <f>+'Data Key-in'!E20</f>
        <v>84063</v>
      </c>
      <c r="P47" s="183"/>
      <c r="Q47" s="183"/>
      <c r="R47" s="71"/>
      <c r="S47" s="71"/>
      <c r="T47" s="71"/>
      <c r="U47" s="1"/>
      <c r="V47" s="1"/>
      <c r="W47" s="71"/>
      <c r="X47" s="7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81">
        <v>15</v>
      </c>
      <c r="K48" s="181"/>
      <c r="L48" s="183">
        <f>+'Data Key-in'!B21</f>
        <v>75748</v>
      </c>
      <c r="M48" s="183"/>
      <c r="N48" s="183"/>
      <c r="O48" s="183">
        <f>+'Data Key-in'!E21</f>
        <v>106031</v>
      </c>
      <c r="P48" s="183"/>
      <c r="Q48" s="183"/>
      <c r="R48" s="71"/>
      <c r="S48" s="71"/>
      <c r="T48" s="71"/>
      <c r="U48" s="1"/>
      <c r="V48" s="81" t="s">
        <v>16</v>
      </c>
      <c r="W48" s="71"/>
      <c r="X48" s="71"/>
      <c r="Y48" s="1"/>
      <c r="Z48" s="1"/>
    </row>
    <row r="49" spans="1:26" ht="16.5" customHeight="1" x14ac:dyDescent="0.45">
      <c r="A49" s="1"/>
      <c r="B49" s="1"/>
      <c r="C49" s="1"/>
      <c r="D49" s="1"/>
      <c r="E49" s="1"/>
      <c r="F49" s="1"/>
      <c r="G49" s="9"/>
      <c r="H49" s="1"/>
      <c r="I49" s="1"/>
      <c r="J49" s="181">
        <v>20</v>
      </c>
      <c r="K49" s="181"/>
      <c r="L49" s="183">
        <f>+'Data Key-in'!B22</f>
        <v>81498</v>
      </c>
      <c r="M49" s="183"/>
      <c r="N49" s="183"/>
      <c r="O49" s="183">
        <f>+'Data Key-in'!E22</f>
        <v>131861</v>
      </c>
      <c r="P49" s="183"/>
      <c r="Q49" s="183"/>
      <c r="R49" s="71"/>
      <c r="S49" s="71"/>
      <c r="T49" s="71"/>
      <c r="U49" s="1"/>
      <c r="V49" s="1"/>
      <c r="W49" s="71"/>
      <c r="X49" s="71"/>
      <c r="Y49" s="1"/>
      <c r="Z49" s="1"/>
    </row>
    <row r="50" spans="1:26" ht="10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82" t="s">
        <v>16</v>
      </c>
      <c r="K50" s="145"/>
      <c r="L50" s="184"/>
      <c r="M50" s="184"/>
      <c r="N50" s="184"/>
      <c r="O50" s="185"/>
      <c r="P50" s="185"/>
      <c r="Q50" s="185"/>
      <c r="R50" s="71"/>
      <c r="S50" s="71"/>
      <c r="T50" s="71"/>
      <c r="U50" s="1"/>
      <c r="V50" s="1"/>
      <c r="W50" s="71"/>
      <c r="X50" s="71"/>
      <c r="Y50" s="1"/>
      <c r="Z50" s="1"/>
    </row>
    <row r="51" spans="1:26" ht="16.5" customHeight="1" x14ac:dyDescent="0.45">
      <c r="A51" s="1"/>
      <c r="B51" s="1"/>
      <c r="C51" s="1"/>
      <c r="D51" s="1"/>
      <c r="E51" s="1"/>
      <c r="F51" s="1"/>
      <c r="G51" s="9"/>
      <c r="H51" s="1"/>
      <c r="I51" s="80" t="s">
        <v>93</v>
      </c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1"/>
      <c r="V51" s="1"/>
      <c r="W51" s="1"/>
      <c r="X51" s="1"/>
      <c r="Y51" s="1"/>
      <c r="Z51" s="1"/>
    </row>
    <row r="52" spans="1:26" ht="14.25" customHeight="1" x14ac:dyDescent="0.45">
      <c r="A52" s="1"/>
      <c r="B52" s="1"/>
      <c r="C52" s="1"/>
      <c r="D52" s="1"/>
      <c r="E52" s="1"/>
      <c r="F52" s="1"/>
      <c r="G52" s="9"/>
      <c r="H52" s="1"/>
      <c r="I52" s="62" t="s">
        <v>134</v>
      </c>
      <c r="K52" s="8"/>
      <c r="L52" s="8"/>
      <c r="M52" s="8"/>
      <c r="N52" s="8"/>
      <c r="O52" s="19"/>
      <c r="P52" s="19"/>
      <c r="Q52" s="19"/>
      <c r="R52" s="19"/>
      <c r="S52" s="19"/>
      <c r="T52" s="19"/>
      <c r="U52" s="1"/>
      <c r="V52" s="1"/>
      <c r="W52" s="1"/>
      <c r="X52" s="1"/>
      <c r="Y52" s="1"/>
      <c r="Z52" s="1"/>
    </row>
    <row r="53" spans="1:26" ht="14.25" customHeight="1" x14ac:dyDescent="0.45">
      <c r="A53" s="1"/>
      <c r="B53" s="1"/>
      <c r="C53" s="1"/>
      <c r="D53" s="1"/>
      <c r="E53" s="1"/>
      <c r="F53" s="1"/>
      <c r="G53" s="1"/>
      <c r="H53" s="1"/>
      <c r="I53" s="71"/>
      <c r="J53" s="7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5">
      <c r="A54" s="5" t="s">
        <v>41</v>
      </c>
      <c r="B54" s="5"/>
      <c r="C54" s="5"/>
      <c r="D54" s="5" t="str">
        <f>+'Data Key-in'!E7</f>
        <v>Male</v>
      </c>
      <c r="E54" s="20" t="s">
        <v>42</v>
      </c>
      <c r="F54" s="179">
        <f>+'Data Key-in'!E8</f>
        <v>35</v>
      </c>
      <c r="G54" s="143"/>
      <c r="H54" s="144"/>
      <c r="I54" s="179" t="str">
        <f>+'Data Key-in'!E9</f>
        <v>Non-smoker</v>
      </c>
      <c r="J54" s="143"/>
      <c r="K54" s="144"/>
      <c r="L54" s="5"/>
      <c r="M54" s="5"/>
      <c r="N54" s="5"/>
      <c r="O54" s="5"/>
      <c r="P54" s="5"/>
      <c r="Q54" s="5"/>
      <c r="R54" s="5"/>
      <c r="S54" s="5"/>
      <c r="T54" s="5"/>
      <c r="U54" s="1"/>
      <c r="V54" s="1"/>
      <c r="W54" s="1"/>
      <c r="X54" s="1"/>
      <c r="Y54" s="1"/>
      <c r="Z54" s="1"/>
    </row>
    <row r="55" spans="1:26" ht="14.25" customHeight="1" x14ac:dyDescent="0.45">
      <c r="A55" s="5" t="s">
        <v>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62" t="s">
        <v>94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sheetProtection sheet="1" objects="1" scenarios="1"/>
  <mergeCells count="80">
    <mergeCell ref="L49:N49"/>
    <mergeCell ref="O45:Q45"/>
    <mergeCell ref="O46:Q46"/>
    <mergeCell ref="O47:Q47"/>
    <mergeCell ref="O48:Q48"/>
    <mergeCell ref="O49:Q49"/>
    <mergeCell ref="F54:H54"/>
    <mergeCell ref="I54:K54"/>
    <mergeCell ref="AF38:AG38"/>
    <mergeCell ref="AF37:AG37"/>
    <mergeCell ref="J45:K45"/>
    <mergeCell ref="J46:K46"/>
    <mergeCell ref="J47:K47"/>
    <mergeCell ref="J48:K48"/>
    <mergeCell ref="J49:K49"/>
    <mergeCell ref="J50:K50"/>
    <mergeCell ref="L45:N45"/>
    <mergeCell ref="L46:N46"/>
    <mergeCell ref="L47:N47"/>
    <mergeCell ref="L48:N48"/>
    <mergeCell ref="L50:N50"/>
    <mergeCell ref="O50:Q50"/>
    <mergeCell ref="AH38:AI38"/>
    <mergeCell ref="AJ38:AK38"/>
    <mergeCell ref="A32:E32"/>
    <mergeCell ref="D19:E19"/>
    <mergeCell ref="A21:B21"/>
    <mergeCell ref="C21:E21"/>
    <mergeCell ref="A22:B22"/>
    <mergeCell ref="C22:E22"/>
    <mergeCell ref="A23:B23"/>
    <mergeCell ref="C23:E23"/>
    <mergeCell ref="A25:B25"/>
    <mergeCell ref="C25:E25"/>
    <mergeCell ref="A28:E28"/>
    <mergeCell ref="A30:E30"/>
    <mergeCell ref="A31:E31"/>
    <mergeCell ref="J24:N24"/>
    <mergeCell ref="O24:P24"/>
    <mergeCell ref="R24:S24"/>
    <mergeCell ref="A24:B24"/>
    <mergeCell ref="C24:E24"/>
    <mergeCell ref="J20:N20"/>
    <mergeCell ref="O20:P20"/>
    <mergeCell ref="R20:S20"/>
    <mergeCell ref="M22:N22"/>
    <mergeCell ref="M21:N21"/>
    <mergeCell ref="O21:P21"/>
    <mergeCell ref="R21:S21"/>
    <mergeCell ref="O22:P22"/>
    <mergeCell ref="R22:S22"/>
    <mergeCell ref="M23:N23"/>
    <mergeCell ref="O23:P23"/>
    <mergeCell ref="R23:S23"/>
    <mergeCell ref="A9:E10"/>
    <mergeCell ref="H9:T10"/>
    <mergeCell ref="A13:E13"/>
    <mergeCell ref="C14:E14"/>
    <mergeCell ref="A15:E15"/>
    <mergeCell ref="A1:C1"/>
    <mergeCell ref="A3:T3"/>
    <mergeCell ref="G5:M5"/>
    <mergeCell ref="R5:T5"/>
    <mergeCell ref="D7:J7"/>
    <mergeCell ref="AJ33:AK33"/>
    <mergeCell ref="AJ34:AK34"/>
    <mergeCell ref="AJ35:AK35"/>
    <mergeCell ref="AJ36:AK36"/>
    <mergeCell ref="AJ37:AK37"/>
    <mergeCell ref="W32:Y32"/>
    <mergeCell ref="AF32:AG32"/>
    <mergeCell ref="AF35:AG35"/>
    <mergeCell ref="AH35:AI35"/>
    <mergeCell ref="AH37:AI37"/>
    <mergeCell ref="AF33:AG33"/>
    <mergeCell ref="AH33:AI33"/>
    <mergeCell ref="AF36:AG36"/>
    <mergeCell ref="AH36:AI36"/>
    <mergeCell ref="AF34:AG34"/>
    <mergeCell ref="AH34:AI34"/>
  </mergeCells>
  <hyperlinks>
    <hyperlink ref="A1:C1" location="'Data Key-in'!A1" display="Data Key-in" xr:uid="{FAADD103-27E4-485F-83D7-9426B72F2CB0}"/>
  </hyperlinks>
  <printOptions horizontalCentered="1" verticalCentered="1"/>
  <pageMargins left="0.25" right="0.25" top="0.5" bottom="0.5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0B1-CD96-4FB3-B0D8-56F8C5695F91}">
  <sheetPr>
    <pageSetUpPr fitToPage="1"/>
  </sheetPr>
  <dimension ref="A1:AQ1002"/>
  <sheetViews>
    <sheetView topLeftCell="A29" workbookViewId="0">
      <selection activeCell="M55" sqref="M55"/>
    </sheetView>
  </sheetViews>
  <sheetFormatPr defaultColWidth="12.625" defaultRowHeight="15" customHeight="1" x14ac:dyDescent="0.35"/>
  <cols>
    <col min="1" max="1" width="3.75" customWidth="1"/>
    <col min="2" max="2" width="6" customWidth="1"/>
    <col min="3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99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86" t="s">
        <v>101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61" t="s">
        <v>45</v>
      </c>
      <c r="B9" s="157"/>
      <c r="C9" s="157"/>
      <c r="D9" s="157"/>
      <c r="E9" s="158"/>
      <c r="F9" s="1"/>
      <c r="G9" s="1"/>
      <c r="H9" s="161" t="s">
        <v>100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4" t="s">
        <v>46</v>
      </c>
      <c r="B13" s="143"/>
      <c r="C13" s="143"/>
      <c r="D13" s="143"/>
      <c r="E13" s="144"/>
      <c r="F13" s="10"/>
      <c r="G13" s="9"/>
      <c r="H13" s="1"/>
      <c r="I13" s="72" t="s">
        <v>102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78</v>
      </c>
      <c r="B15" s="143"/>
      <c r="C15" s="143"/>
      <c r="D15" s="143"/>
      <c r="E15" s="144"/>
      <c r="F15" s="1"/>
      <c r="G15" s="9"/>
      <c r="H15" s="1"/>
      <c r="I15" s="73" t="s">
        <v>103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43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43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43" ht="14.25" customHeight="1" x14ac:dyDescent="0.45">
      <c r="A19" s="14" t="s">
        <v>25</v>
      </c>
      <c r="B19" s="1"/>
      <c r="C19" s="1"/>
      <c r="D19" s="177">
        <f>+'Data Key-in'!E15</f>
        <v>1.8499999999999999E-2</v>
      </c>
      <c r="E19" s="178"/>
      <c r="F19" s="1"/>
      <c r="G19" s="9"/>
      <c r="H19" s="1"/>
      <c r="I19" s="1"/>
      <c r="J19" s="1"/>
      <c r="K19" s="1"/>
      <c r="L19" s="15"/>
      <c r="M19" s="1"/>
      <c r="N19" s="1"/>
      <c r="O19" s="1"/>
      <c r="P19" s="1"/>
      <c r="Q19" s="16"/>
      <c r="R19" s="16"/>
      <c r="S19" s="1"/>
      <c r="T19" s="1"/>
      <c r="U19" s="1"/>
      <c r="V19" s="1"/>
      <c r="W19" s="1"/>
      <c r="X19" s="1"/>
      <c r="Y19" s="1"/>
      <c r="Z19" s="1"/>
    </row>
    <row r="20" spans="1:43" ht="16.5" customHeight="1" x14ac:dyDescent="0.45">
      <c r="A20" s="1"/>
      <c r="B20" s="1"/>
      <c r="C20" s="1"/>
      <c r="D20" s="1"/>
      <c r="E20" s="1"/>
      <c r="F20" s="1"/>
      <c r="G20" s="9"/>
      <c r="H20" s="1"/>
      <c r="I20" s="71"/>
      <c r="J20" s="170" t="s">
        <v>26</v>
      </c>
      <c r="K20" s="166"/>
      <c r="L20" s="166"/>
      <c r="M20" s="166"/>
      <c r="N20" s="167"/>
      <c r="O20" s="171" t="s">
        <v>27</v>
      </c>
      <c r="P20" s="166"/>
      <c r="Q20" s="94" t="s">
        <v>13</v>
      </c>
      <c r="R20" s="172" t="s">
        <v>15</v>
      </c>
      <c r="S20" s="167"/>
      <c r="T20" s="71"/>
      <c r="U20" s="1"/>
      <c r="V20" s="67"/>
      <c r="Z20" s="1"/>
    </row>
    <row r="21" spans="1:43" ht="16.5" customHeight="1" x14ac:dyDescent="0.45">
      <c r="A21" s="170" t="s">
        <v>13</v>
      </c>
      <c r="B21" s="167"/>
      <c r="C21" s="170" t="s">
        <v>28</v>
      </c>
      <c r="D21" s="166"/>
      <c r="E21" s="167"/>
      <c r="F21" s="1"/>
      <c r="G21" s="9"/>
      <c r="H21" s="1"/>
      <c r="I21" s="71"/>
      <c r="J21" s="3" t="s">
        <v>29</v>
      </c>
      <c r="K21" s="3"/>
      <c r="L21" s="3"/>
      <c r="M21" s="173">
        <f>+'Data Key-in'!E10</f>
        <v>12000</v>
      </c>
      <c r="N21" s="167"/>
      <c r="O21" s="174">
        <f>10%*M21*10</f>
        <v>12000</v>
      </c>
      <c r="P21" s="166"/>
      <c r="Q21" s="93">
        <v>10</v>
      </c>
      <c r="R21" s="175">
        <f>+'Data Key-in'!M20</f>
        <v>13588</v>
      </c>
      <c r="S21" s="167"/>
      <c r="T21" s="71"/>
      <c r="U21" s="1"/>
      <c r="Z21" s="1"/>
    </row>
    <row r="22" spans="1:43" ht="16.5" customHeight="1" x14ac:dyDescent="0.45">
      <c r="A22" s="168">
        <v>6</v>
      </c>
      <c r="B22" s="167"/>
      <c r="C22" s="169">
        <f>FV($D$19,A22,-$C$14,0,1)</f>
        <v>76808.433983044742</v>
      </c>
      <c r="D22" s="166"/>
      <c r="E22" s="167"/>
      <c r="F22" s="1"/>
      <c r="G22" s="9"/>
      <c r="H22" s="1"/>
      <c r="I22" s="71"/>
      <c r="J22" s="79" t="s">
        <v>50</v>
      </c>
      <c r="K22" s="3"/>
      <c r="L22" s="3"/>
      <c r="M22" s="173">
        <f>+'Data Key-in'!E10</f>
        <v>12000</v>
      </c>
      <c r="N22" s="167"/>
      <c r="O22" s="174">
        <f>20%*M22*5</f>
        <v>12000</v>
      </c>
      <c r="P22" s="166"/>
      <c r="Q22" s="93">
        <v>15</v>
      </c>
      <c r="R22" s="175">
        <f>+'Data Key-in'!M21</f>
        <v>28223</v>
      </c>
      <c r="S22" s="167"/>
      <c r="T22" s="71"/>
      <c r="U22" s="1"/>
      <c r="V22" s="67"/>
      <c r="Z22" s="1"/>
    </row>
    <row r="23" spans="1:43" ht="16.5" customHeight="1" x14ac:dyDescent="0.45">
      <c r="A23" s="168">
        <v>10</v>
      </c>
      <c r="B23" s="167"/>
      <c r="C23" s="169">
        <f>FV($D$19,(A23-$A$22),0,-C22,1)</f>
        <v>82651.938502738238</v>
      </c>
      <c r="D23" s="166"/>
      <c r="E23" s="167"/>
      <c r="F23" s="64"/>
      <c r="G23" s="76"/>
      <c r="H23" s="64"/>
      <c r="I23" s="71"/>
      <c r="J23" s="79" t="s">
        <v>82</v>
      </c>
      <c r="K23" s="78"/>
      <c r="L23" s="78"/>
      <c r="M23" s="173">
        <f>+'Data Key-in'!E10</f>
        <v>12000</v>
      </c>
      <c r="N23" s="167"/>
      <c r="O23" s="174">
        <f>25%*M23*5</f>
        <v>15000</v>
      </c>
      <c r="P23" s="166"/>
      <c r="Q23" s="93">
        <v>20</v>
      </c>
      <c r="R23" s="175">
        <f>+'Data Key-in'!M22</f>
        <v>48139</v>
      </c>
      <c r="S23" s="167"/>
      <c r="T23" s="71"/>
      <c r="U23" s="64"/>
      <c r="Z23" s="64"/>
    </row>
    <row r="24" spans="1:43" ht="16.5" customHeight="1" x14ac:dyDescent="0.45">
      <c r="A24" s="168">
        <v>15</v>
      </c>
      <c r="B24" s="167"/>
      <c r="C24" s="169">
        <f>FV($D$19,(A24-$A$22),0,-C22,1)</f>
        <v>90585.400870874932</v>
      </c>
      <c r="D24" s="166"/>
      <c r="E24" s="167"/>
      <c r="F24" s="1"/>
      <c r="G24" s="9"/>
      <c r="H24" s="1"/>
      <c r="I24" s="71"/>
      <c r="J24" s="170" t="s">
        <v>30</v>
      </c>
      <c r="K24" s="166"/>
      <c r="L24" s="166"/>
      <c r="M24" s="166"/>
      <c r="N24" s="167"/>
      <c r="O24" s="165">
        <f>SUM(O21:P23)</f>
        <v>39000</v>
      </c>
      <c r="P24" s="166"/>
      <c r="Q24" s="92"/>
      <c r="R24" s="165">
        <f>+R23</f>
        <v>48139</v>
      </c>
      <c r="S24" s="167"/>
      <c r="T24" s="71"/>
      <c r="U24" s="1"/>
      <c r="Z24" s="1"/>
    </row>
    <row r="25" spans="1:43" ht="16.5" customHeight="1" x14ac:dyDescent="0.45">
      <c r="A25" s="168">
        <v>20</v>
      </c>
      <c r="B25" s="167"/>
      <c r="C25" s="169">
        <f>FV($D$19,(A25-$A$22),0,-C22,1)</f>
        <v>99280.367763730741</v>
      </c>
      <c r="D25" s="166"/>
      <c r="E25" s="167"/>
      <c r="F25" s="1"/>
      <c r="G25" s="9"/>
      <c r="H25" s="1"/>
      <c r="I25" s="71"/>
      <c r="J25" s="80" t="s">
        <v>104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43" ht="24.4" customHeight="1" x14ac:dyDescent="0.45">
      <c r="A26" s="71"/>
      <c r="B26" s="71"/>
      <c r="C26" s="71"/>
      <c r="D26" s="71"/>
      <c r="E26" s="71"/>
      <c r="F26" s="1"/>
      <c r="G26" s="9"/>
      <c r="H26" s="1"/>
      <c r="J26" s="62" t="s">
        <v>135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43" ht="14.25" customHeight="1" x14ac:dyDescent="0.45">
      <c r="A27" s="1"/>
      <c r="B27" s="1"/>
      <c r="C27" s="1"/>
      <c r="D27" s="1"/>
      <c r="E27" s="1"/>
      <c r="F27" s="1"/>
      <c r="G27" s="9"/>
      <c r="H27" s="1"/>
      <c r="I27" s="85" t="s">
        <v>47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43" ht="14.25" customHeight="1" x14ac:dyDescent="0.45">
      <c r="A28" s="155" t="s">
        <v>32</v>
      </c>
      <c r="B28" s="143"/>
      <c r="C28" s="143"/>
      <c r="D28" s="143"/>
      <c r="E28" s="144"/>
      <c r="F28" s="1"/>
      <c r="G28" s="9"/>
      <c r="H28" s="1"/>
      <c r="I28" s="1"/>
      <c r="J28" s="69" t="s">
        <v>106</v>
      </c>
      <c r="K28" s="1"/>
      <c r="L28" s="1"/>
      <c r="M28" s="1"/>
      <c r="N28" s="1"/>
      <c r="R28" s="17"/>
      <c r="S28" s="1"/>
      <c r="T28" s="1"/>
      <c r="U28" s="1"/>
      <c r="V28" s="1"/>
      <c r="W28" s="1"/>
      <c r="X28" s="1"/>
      <c r="Y28" s="1"/>
      <c r="Z28" s="1"/>
    </row>
    <row r="29" spans="1:43" ht="14.25" customHeight="1" x14ac:dyDescent="0.45">
      <c r="A29" s="1"/>
      <c r="B29" s="1"/>
      <c r="C29" s="1" t="s">
        <v>48</v>
      </c>
      <c r="D29" s="1"/>
      <c r="E29" s="1"/>
      <c r="F29" s="1"/>
      <c r="G29" s="9"/>
      <c r="H29" s="1"/>
      <c r="I29" s="1"/>
      <c r="J29" s="69" t="s">
        <v>86</v>
      </c>
      <c r="L29" s="1"/>
      <c r="M29" s="1"/>
      <c r="N29" s="1"/>
      <c r="O29" s="1"/>
      <c r="P29" s="1"/>
      <c r="Q29" s="1"/>
      <c r="R29" s="1"/>
      <c r="S29" s="1"/>
      <c r="T29" s="1"/>
      <c r="U29" s="71"/>
      <c r="V29" s="82"/>
      <c r="W29" s="83"/>
      <c r="X29" s="84"/>
      <c r="Y29" s="71"/>
      <c r="Z29" s="1"/>
    </row>
    <row r="30" spans="1:43" ht="14.25" customHeight="1" x14ac:dyDescent="0.45">
      <c r="A30" s="155" t="s">
        <v>33</v>
      </c>
      <c r="B30" s="143"/>
      <c r="C30" s="143"/>
      <c r="D30" s="143"/>
      <c r="E30" s="144"/>
      <c r="F30" s="1"/>
      <c r="G30" s="9"/>
      <c r="H30" s="1"/>
      <c r="I30" s="1"/>
      <c r="J30" s="69" t="s">
        <v>88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71"/>
      <c r="V30" s="71"/>
      <c r="W30" s="71"/>
      <c r="X30" s="71"/>
      <c r="Y30" s="71"/>
      <c r="Z30" s="1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</row>
    <row r="31" spans="1:43" ht="14.25" customHeight="1" x14ac:dyDescent="0.45">
      <c r="A31" s="162" t="s">
        <v>34</v>
      </c>
      <c r="B31" s="143"/>
      <c r="C31" s="143"/>
      <c r="D31" s="143"/>
      <c r="E31" s="144"/>
      <c r="F31" s="1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71"/>
      <c r="V31" s="71"/>
      <c r="W31" s="81"/>
      <c r="X31" s="71"/>
      <c r="Y31" s="71"/>
      <c r="Z31" s="1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</row>
    <row r="32" spans="1:43" ht="14.25" customHeight="1" x14ac:dyDescent="0.45">
      <c r="A32" s="162" t="s">
        <v>35</v>
      </c>
      <c r="B32" s="143"/>
      <c r="C32" s="143"/>
      <c r="D32" s="143"/>
      <c r="E32" s="144"/>
      <c r="F32" s="1"/>
      <c r="G32" s="9"/>
      <c r="H32" s="1"/>
      <c r="I32" s="1"/>
      <c r="J32" s="85" t="s">
        <v>105</v>
      </c>
      <c r="K32" s="1"/>
      <c r="L32" s="1"/>
      <c r="M32" s="1"/>
      <c r="N32" s="1"/>
      <c r="O32" s="1"/>
      <c r="P32" s="1"/>
      <c r="T32" s="1"/>
      <c r="U32" s="71"/>
      <c r="V32" s="71"/>
      <c r="W32" s="142" t="s">
        <v>16</v>
      </c>
      <c r="X32" s="143"/>
      <c r="Y32" s="144"/>
      <c r="Z32" s="1"/>
      <c r="AA32" s="86"/>
      <c r="AB32" s="86"/>
      <c r="AC32" s="86"/>
      <c r="AD32" s="86"/>
      <c r="AE32" s="86"/>
      <c r="AF32" s="145"/>
      <c r="AG32" s="146"/>
      <c r="AH32" s="66"/>
      <c r="AI32" s="87"/>
      <c r="AJ32" s="88"/>
      <c r="AK32" s="87"/>
      <c r="AL32" s="86"/>
      <c r="AM32" s="86"/>
      <c r="AN32" s="86"/>
      <c r="AO32" s="86"/>
      <c r="AP32" s="86"/>
      <c r="AQ32" s="86"/>
    </row>
    <row r="33" spans="1:43" ht="14.25" customHeight="1" x14ac:dyDescent="0.45">
      <c r="A33" s="190" t="s">
        <v>49</v>
      </c>
      <c r="B33" s="190"/>
      <c r="C33" s="190"/>
      <c r="D33" s="190"/>
      <c r="E33" s="190"/>
      <c r="F33" s="1"/>
      <c r="G33" s="9"/>
      <c r="H33" s="1"/>
      <c r="I33" s="1"/>
      <c r="J33" s="69" t="s">
        <v>89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71"/>
      <c r="V33" s="71"/>
      <c r="W33" s="71"/>
      <c r="X33" s="71"/>
      <c r="Y33" s="71"/>
      <c r="Z33" s="1"/>
      <c r="AA33" s="86"/>
      <c r="AB33" s="86"/>
      <c r="AC33" s="86"/>
      <c r="AD33" s="86"/>
      <c r="AE33" s="86"/>
      <c r="AF33" s="147"/>
      <c r="AG33" s="146"/>
      <c r="AH33" s="147"/>
      <c r="AI33" s="146"/>
      <c r="AJ33" s="147"/>
      <c r="AK33" s="146"/>
      <c r="AL33" s="86"/>
      <c r="AM33" s="86"/>
      <c r="AN33" s="86"/>
      <c r="AO33" s="86"/>
      <c r="AP33" s="86"/>
      <c r="AQ33" s="86"/>
    </row>
    <row r="34" spans="1:43" ht="14.25" customHeight="1" x14ac:dyDescent="0.45">
      <c r="A34" s="1"/>
      <c r="B34" s="1"/>
      <c r="C34" s="1"/>
      <c r="D34" s="1"/>
      <c r="E34" s="1"/>
      <c r="F34" s="1"/>
      <c r="G34" s="9"/>
      <c r="H34" s="1"/>
      <c r="I34" s="1"/>
      <c r="J34" s="69" t="s">
        <v>91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86"/>
      <c r="AB34" s="86"/>
      <c r="AC34" s="86"/>
      <c r="AD34" s="86"/>
      <c r="AE34" s="86"/>
      <c r="AF34" s="147"/>
      <c r="AG34" s="146"/>
      <c r="AH34" s="147"/>
      <c r="AI34" s="146"/>
      <c r="AJ34" s="147"/>
      <c r="AK34" s="146"/>
      <c r="AL34" s="86"/>
      <c r="AM34" s="86"/>
      <c r="AN34" s="86"/>
      <c r="AO34" s="86"/>
      <c r="AP34" s="86"/>
      <c r="AQ34" s="86"/>
    </row>
    <row r="35" spans="1:43" ht="14.25" customHeight="1" x14ac:dyDescent="0.45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6"/>
      <c r="AB35" s="86"/>
      <c r="AC35" s="86"/>
      <c r="AD35" s="86"/>
      <c r="AE35" s="86"/>
      <c r="AF35" s="147"/>
      <c r="AG35" s="146"/>
      <c r="AH35" s="147"/>
      <c r="AI35" s="146"/>
      <c r="AJ35" s="147"/>
      <c r="AK35" s="146"/>
      <c r="AL35" s="86"/>
      <c r="AM35" s="86"/>
      <c r="AN35" s="86"/>
      <c r="AO35" s="86"/>
      <c r="AP35" s="86"/>
      <c r="AQ35" s="86"/>
    </row>
    <row r="36" spans="1:43" ht="14.25" customHeight="1" x14ac:dyDescent="0.45">
      <c r="A36" s="1"/>
      <c r="B36" s="1"/>
      <c r="C36" s="1"/>
      <c r="D36" s="1"/>
      <c r="E36" s="1"/>
      <c r="F36" s="1"/>
      <c r="G36" s="9"/>
      <c r="H36" s="1"/>
      <c r="I36" s="95" t="s">
        <v>107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1"/>
      <c r="J37" s="1" t="s">
        <v>37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8"/>
      <c r="AG37" s="146"/>
      <c r="AH37" s="148"/>
      <c r="AI37" s="146"/>
      <c r="AJ37" s="148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69" t="s">
        <v>108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9"/>
      <c r="AC38" s="89"/>
      <c r="AD38" s="89"/>
      <c r="AE38" s="89"/>
      <c r="AF38" s="176"/>
      <c r="AG38" s="146"/>
      <c r="AH38" s="176"/>
      <c r="AI38" s="146"/>
      <c r="AJ38" s="176"/>
      <c r="AK38" s="146"/>
      <c r="AL38" s="86"/>
      <c r="AM38" s="86"/>
      <c r="AN38" s="86"/>
      <c r="AO38" s="86"/>
      <c r="AP38" s="86"/>
      <c r="AQ38" s="86"/>
    </row>
    <row r="39" spans="1:43" ht="7.5" customHeight="1" x14ac:dyDescent="0.45">
      <c r="A39" s="1"/>
      <c r="B39" s="1"/>
      <c r="C39" s="1"/>
      <c r="D39" s="1"/>
      <c r="E39" s="1"/>
      <c r="F39" s="1"/>
      <c r="G39" s="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</row>
    <row r="40" spans="1:43" ht="14.2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 t="s">
        <v>39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69" t="s">
        <v>109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</row>
    <row r="42" spans="1:43" ht="14.2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85" t="s">
        <v>111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16.5" customHeight="1" x14ac:dyDescent="0.45">
      <c r="A44" s="1"/>
      <c r="B44" s="1"/>
      <c r="C44" s="1"/>
      <c r="D44" s="1"/>
      <c r="E44" s="1"/>
      <c r="F44" s="1"/>
      <c r="G44" s="9"/>
      <c r="H44" s="1"/>
      <c r="I44" s="1"/>
      <c r="J44" s="96" t="s">
        <v>110</v>
      </c>
      <c r="R44" s="71"/>
      <c r="S44" s="71"/>
      <c r="T44" s="71"/>
      <c r="U44" s="1"/>
      <c r="V44" s="1"/>
      <c r="W44" s="1"/>
      <c r="X44" s="1"/>
      <c r="Y44" s="1"/>
      <c r="Z44" s="1"/>
    </row>
    <row r="45" spans="1:43" ht="16.5" customHeight="1" x14ac:dyDescent="0.45">
      <c r="A45" s="64"/>
      <c r="B45" s="64"/>
      <c r="C45" s="64"/>
      <c r="D45" s="64"/>
      <c r="E45" s="64"/>
      <c r="F45" s="64"/>
      <c r="G45" s="76"/>
      <c r="H45" s="64"/>
      <c r="I45" s="64"/>
      <c r="J45" s="180" t="s">
        <v>13</v>
      </c>
      <c r="K45" s="180"/>
      <c r="L45" s="180" t="s">
        <v>14</v>
      </c>
      <c r="M45" s="180"/>
      <c r="N45" s="180"/>
      <c r="O45" s="180" t="s">
        <v>15</v>
      </c>
      <c r="P45" s="180"/>
      <c r="Q45" s="180"/>
      <c r="R45" s="71"/>
      <c r="S45" s="71"/>
      <c r="T45" s="71"/>
      <c r="U45" s="64"/>
      <c r="V45" s="64"/>
      <c r="W45" s="64"/>
      <c r="X45" s="64"/>
      <c r="Y45" s="64"/>
      <c r="Z45" s="64"/>
    </row>
    <row r="46" spans="1:43" ht="16.5" customHeight="1" x14ac:dyDescent="0.45">
      <c r="A46" s="1"/>
      <c r="B46" s="1"/>
      <c r="C46" s="1"/>
      <c r="D46" s="1"/>
      <c r="E46" s="1"/>
      <c r="F46" s="1"/>
      <c r="G46" s="9"/>
      <c r="H46" s="1"/>
      <c r="I46" s="1"/>
      <c r="J46" s="191">
        <v>6</v>
      </c>
      <c r="K46" s="192"/>
      <c r="L46" s="187">
        <f>+'Data Key-in'!B19</f>
        <v>63293</v>
      </c>
      <c r="M46" s="188"/>
      <c r="N46" s="189"/>
      <c r="O46" s="187">
        <f>+'Data Key-in'!E19</f>
        <v>69317</v>
      </c>
      <c r="P46" s="188"/>
      <c r="Q46" s="189"/>
      <c r="R46" s="71"/>
      <c r="S46" s="71"/>
      <c r="T46" s="71"/>
      <c r="U46" s="1"/>
      <c r="V46" s="1"/>
      <c r="W46" s="71"/>
      <c r="X46" s="71"/>
      <c r="Y46" s="1"/>
      <c r="Z46" s="1"/>
    </row>
    <row r="47" spans="1:43" ht="16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191">
        <v>10</v>
      </c>
      <c r="K47" s="192"/>
      <c r="L47" s="187">
        <f>+'Data Key-in'!B20</f>
        <v>68906</v>
      </c>
      <c r="M47" s="188"/>
      <c r="N47" s="189"/>
      <c r="O47" s="187">
        <f>+'Data Key-in'!E20</f>
        <v>84063</v>
      </c>
      <c r="P47" s="188"/>
      <c r="Q47" s="189"/>
      <c r="R47" s="71"/>
      <c r="S47" s="71"/>
      <c r="T47" s="71"/>
      <c r="U47" s="1"/>
      <c r="V47" s="1"/>
      <c r="W47" s="71"/>
      <c r="X47" s="7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91">
        <v>15</v>
      </c>
      <c r="K48" s="192"/>
      <c r="L48" s="187">
        <f>+'Data Key-in'!B21</f>
        <v>75748</v>
      </c>
      <c r="M48" s="188"/>
      <c r="N48" s="189"/>
      <c r="O48" s="187">
        <f>+'Data Key-in'!E21</f>
        <v>106031</v>
      </c>
      <c r="P48" s="188"/>
      <c r="Q48" s="189"/>
      <c r="R48" s="71"/>
      <c r="S48" s="71"/>
      <c r="T48" s="71"/>
      <c r="U48" s="1"/>
      <c r="V48" s="81" t="s">
        <v>16</v>
      </c>
      <c r="W48" s="71"/>
      <c r="X48" s="71"/>
      <c r="Y48" s="1"/>
      <c r="Z48" s="1"/>
    </row>
    <row r="49" spans="1:26" ht="16.5" customHeight="1" x14ac:dyDescent="0.45">
      <c r="A49" s="1"/>
      <c r="B49" s="1"/>
      <c r="C49" s="1"/>
      <c r="D49" s="1"/>
      <c r="E49" s="1"/>
      <c r="F49" s="1"/>
      <c r="G49" s="9"/>
      <c r="H49" s="1"/>
      <c r="I49" s="1"/>
      <c r="J49" s="191">
        <v>20</v>
      </c>
      <c r="K49" s="192"/>
      <c r="L49" s="187">
        <f>+'Data Key-in'!B22</f>
        <v>81498</v>
      </c>
      <c r="M49" s="188"/>
      <c r="N49" s="189"/>
      <c r="O49" s="187">
        <f>+'Data Key-in'!E22</f>
        <v>131861</v>
      </c>
      <c r="P49" s="188"/>
      <c r="Q49" s="189"/>
      <c r="R49" s="71"/>
      <c r="S49" s="71"/>
      <c r="T49" s="71"/>
      <c r="U49" s="1"/>
      <c r="V49" s="1"/>
      <c r="W49" s="71"/>
      <c r="X49" s="71"/>
      <c r="Y49" s="1"/>
      <c r="Z49" s="1"/>
    </row>
    <row r="50" spans="1:26" ht="10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93" t="s">
        <v>16</v>
      </c>
      <c r="K50" s="193"/>
      <c r="L50" s="194"/>
      <c r="M50" s="194"/>
      <c r="N50" s="194"/>
      <c r="O50" s="195"/>
      <c r="P50" s="195"/>
      <c r="Q50" s="195"/>
      <c r="R50" s="71"/>
      <c r="S50" s="71"/>
      <c r="T50" s="71"/>
      <c r="U50" s="1"/>
      <c r="V50" s="1"/>
      <c r="W50" s="71"/>
      <c r="X50" s="71"/>
      <c r="Y50" s="1"/>
      <c r="Z50" s="1"/>
    </row>
    <row r="51" spans="1:26" ht="16.5" customHeight="1" x14ac:dyDescent="0.45">
      <c r="A51" s="1"/>
      <c r="B51" s="1"/>
      <c r="C51" s="1"/>
      <c r="D51" s="1"/>
      <c r="E51" s="1"/>
      <c r="F51" s="1"/>
      <c r="G51" s="9"/>
      <c r="H51" s="1"/>
      <c r="I51" s="71"/>
      <c r="J51" s="80" t="s">
        <v>104</v>
      </c>
      <c r="K51" s="1"/>
      <c r="L51" s="1"/>
      <c r="M51" s="1"/>
      <c r="N51" s="1"/>
      <c r="O51" s="1"/>
      <c r="P51" s="71"/>
      <c r="Q51" s="71"/>
      <c r="R51" s="71"/>
      <c r="S51" s="71"/>
      <c r="T51" s="71"/>
      <c r="U51" s="1"/>
      <c r="V51" s="1"/>
      <c r="W51" s="1"/>
      <c r="X51" s="1"/>
      <c r="Y51" s="1"/>
      <c r="Z51" s="1"/>
    </row>
    <row r="52" spans="1:26" ht="14.25" customHeight="1" x14ac:dyDescent="0.45">
      <c r="A52" s="1"/>
      <c r="B52" s="1"/>
      <c r="C52" s="1"/>
      <c r="D52" s="1"/>
      <c r="E52" s="1"/>
      <c r="F52" s="1"/>
      <c r="G52" s="9"/>
      <c r="H52" s="1"/>
      <c r="I52" s="71"/>
      <c r="J52" s="62" t="s">
        <v>135</v>
      </c>
      <c r="K52" s="1"/>
      <c r="L52" s="1"/>
      <c r="M52" s="1"/>
      <c r="N52" s="1"/>
      <c r="O52" s="1"/>
      <c r="P52" s="19"/>
      <c r="Q52" s="19"/>
      <c r="R52" s="19"/>
      <c r="S52" s="19"/>
      <c r="T52" s="19"/>
      <c r="U52" s="1"/>
      <c r="V52" s="1"/>
      <c r="W52" s="1"/>
      <c r="X52" s="1"/>
      <c r="Y52" s="1"/>
      <c r="Z52" s="1"/>
    </row>
    <row r="53" spans="1:26" ht="11.25" customHeight="1" x14ac:dyDescent="0.45">
      <c r="A53" s="1"/>
      <c r="B53" s="1"/>
      <c r="C53" s="1"/>
      <c r="D53" s="1"/>
      <c r="E53" s="1"/>
      <c r="F53" s="1"/>
      <c r="G53" s="1"/>
      <c r="H53" s="1"/>
      <c r="J53" s="7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5">
      <c r="A54" s="5" t="s">
        <v>41</v>
      </c>
      <c r="B54" s="5"/>
      <c r="C54" s="5"/>
      <c r="D54" s="5" t="str">
        <f>+'Data Key-in'!E7</f>
        <v>Male</v>
      </c>
      <c r="E54" s="20" t="s">
        <v>42</v>
      </c>
      <c r="F54" s="179">
        <f>+'Data Key-in'!E8</f>
        <v>35</v>
      </c>
      <c r="G54" s="143"/>
      <c r="H54" s="144"/>
      <c r="I54" s="179" t="str">
        <f>+'Data Key-in'!E9</f>
        <v>Non-smoker</v>
      </c>
      <c r="J54" s="143"/>
      <c r="K54" s="144"/>
      <c r="L54" s="5"/>
      <c r="M54" s="5"/>
      <c r="N54" s="5"/>
      <c r="O54" s="5"/>
      <c r="P54" s="5"/>
      <c r="Q54" s="5"/>
      <c r="R54" s="5"/>
      <c r="S54" s="5"/>
      <c r="T54" s="5"/>
      <c r="U54" s="1"/>
      <c r="V54" s="1"/>
      <c r="W54" s="1"/>
      <c r="X54" s="1"/>
      <c r="Y54" s="1"/>
      <c r="Z54" s="1"/>
    </row>
    <row r="55" spans="1:26" ht="14.25" customHeight="1" x14ac:dyDescent="0.45">
      <c r="A55" s="5" t="s">
        <v>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62" t="s">
        <v>94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sheetProtection sheet="1" objects="1" scenarios="1"/>
  <mergeCells count="81">
    <mergeCell ref="F54:H54"/>
    <mergeCell ref="I54:K54"/>
    <mergeCell ref="A33:E33"/>
    <mergeCell ref="O46:Q46"/>
    <mergeCell ref="L46:N46"/>
    <mergeCell ref="J46:K46"/>
    <mergeCell ref="J49:K49"/>
    <mergeCell ref="L49:N49"/>
    <mergeCell ref="O49:Q49"/>
    <mergeCell ref="J50:K50"/>
    <mergeCell ref="L50:N50"/>
    <mergeCell ref="O50:Q50"/>
    <mergeCell ref="J47:K47"/>
    <mergeCell ref="L47:N47"/>
    <mergeCell ref="O47:Q47"/>
    <mergeCell ref="J48:K48"/>
    <mergeCell ref="L48:N48"/>
    <mergeCell ref="O48:Q48"/>
    <mergeCell ref="J45:K45"/>
    <mergeCell ref="L45:N45"/>
    <mergeCell ref="O45:Q45"/>
    <mergeCell ref="AF37:AG37"/>
    <mergeCell ref="AH37:AI37"/>
    <mergeCell ref="AJ37:AK37"/>
    <mergeCell ref="AF38:AG38"/>
    <mergeCell ref="AH38:AI38"/>
    <mergeCell ref="AJ38:AK38"/>
    <mergeCell ref="AF35:AG35"/>
    <mergeCell ref="AH35:AI35"/>
    <mergeCell ref="AJ35:AK35"/>
    <mergeCell ref="AF36:AG36"/>
    <mergeCell ref="AH36:AI36"/>
    <mergeCell ref="AJ36:AK36"/>
    <mergeCell ref="AF33:AG33"/>
    <mergeCell ref="AH33:AI33"/>
    <mergeCell ref="AJ33:AK33"/>
    <mergeCell ref="AF34:AG34"/>
    <mergeCell ref="AH34:AI34"/>
    <mergeCell ref="AJ34:AK34"/>
    <mergeCell ref="AF32:AG32"/>
    <mergeCell ref="A24:B24"/>
    <mergeCell ref="C24:E24"/>
    <mergeCell ref="J24:N24"/>
    <mergeCell ref="O24:P24"/>
    <mergeCell ref="R24:S24"/>
    <mergeCell ref="A25:B25"/>
    <mergeCell ref="C25:E25"/>
    <mergeCell ref="A28:E28"/>
    <mergeCell ref="A30:E30"/>
    <mergeCell ref="A31:E31"/>
    <mergeCell ref="A32:E32"/>
    <mergeCell ref="W32:Y32"/>
    <mergeCell ref="A22:B22"/>
    <mergeCell ref="C22:E22"/>
    <mergeCell ref="M22:N22"/>
    <mergeCell ref="O22:P22"/>
    <mergeCell ref="R22:S22"/>
    <mergeCell ref="A23:B23"/>
    <mergeCell ref="C23:E23"/>
    <mergeCell ref="M23:N23"/>
    <mergeCell ref="O23:P23"/>
    <mergeCell ref="R23:S23"/>
    <mergeCell ref="R20:S20"/>
    <mergeCell ref="A21:B21"/>
    <mergeCell ref="C21:E21"/>
    <mergeCell ref="M21:N21"/>
    <mergeCell ref="O21:P21"/>
    <mergeCell ref="R21:S21"/>
    <mergeCell ref="O20:P20"/>
    <mergeCell ref="A13:E13"/>
    <mergeCell ref="C14:E14"/>
    <mergeCell ref="A15:E15"/>
    <mergeCell ref="D19:E19"/>
    <mergeCell ref="J20:N20"/>
    <mergeCell ref="A9:E10"/>
    <mergeCell ref="H9:T10"/>
    <mergeCell ref="A1:C1"/>
    <mergeCell ref="A3:T3"/>
    <mergeCell ref="G5:M5"/>
    <mergeCell ref="R5:T5"/>
    <mergeCell ref="D7:J7"/>
  </mergeCells>
  <hyperlinks>
    <hyperlink ref="A1:C1" location="'Data Key-in'!A1" display="Data Key-in" xr:uid="{DF1E7432-AFC5-424E-9932-1D3EC9C4F981}"/>
  </hyperlinks>
  <printOptions horizontalCentered="1" verticalCentered="1"/>
  <pageMargins left="0.25" right="0.25" top="0.5" bottom="0.5" header="0" footer="0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AEE1-A515-4FFB-95BD-70183B44BBCD}">
  <sheetPr>
    <pageSetUpPr fitToPage="1"/>
  </sheetPr>
  <dimension ref="A1:AQ1004"/>
  <sheetViews>
    <sheetView topLeftCell="A23" workbookViewId="0">
      <selection activeCell="W36" sqref="W36"/>
    </sheetView>
  </sheetViews>
  <sheetFormatPr defaultColWidth="12.625" defaultRowHeight="15" customHeight="1" x14ac:dyDescent="0.35"/>
  <cols>
    <col min="1" max="1" width="3.75" customWidth="1"/>
    <col min="2" max="2" width="2.875" customWidth="1"/>
    <col min="3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113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55" t="s">
        <v>20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56" t="s">
        <v>21</v>
      </c>
      <c r="B9" s="157"/>
      <c r="C9" s="157"/>
      <c r="D9" s="157"/>
      <c r="E9" s="158"/>
      <c r="F9" s="1"/>
      <c r="G9" s="1"/>
      <c r="H9" s="161" t="s">
        <v>114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2" t="s">
        <v>9</v>
      </c>
      <c r="B13" s="143"/>
      <c r="C13" s="143"/>
      <c r="D13" s="143"/>
      <c r="E13" s="144"/>
      <c r="F13" s="10"/>
      <c r="G13" s="9"/>
      <c r="H13" s="1"/>
      <c r="I13" s="72" t="s">
        <v>115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112</v>
      </c>
      <c r="B15" s="143"/>
      <c r="C15" s="143"/>
      <c r="D15" s="143"/>
      <c r="E15" s="144"/>
      <c r="F15" s="1"/>
      <c r="G15" s="9"/>
      <c r="H15" s="1"/>
      <c r="I15" s="73" t="s">
        <v>97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43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43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43" ht="14.25" customHeight="1" x14ac:dyDescent="0.45">
      <c r="A19" s="64"/>
      <c r="B19" s="64"/>
      <c r="C19" s="64"/>
      <c r="D19" s="64"/>
      <c r="E19" s="64"/>
      <c r="F19" s="97"/>
      <c r="G19" s="76"/>
      <c r="H19" s="64"/>
      <c r="I19" s="64"/>
      <c r="J19" s="69" t="s">
        <v>122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43" ht="14.25" customHeight="1" x14ac:dyDescent="0.45">
      <c r="A20" s="14" t="s">
        <v>25</v>
      </c>
      <c r="B20" s="1"/>
      <c r="C20" s="1"/>
      <c r="D20" s="177">
        <f>+'Data Key-in'!E15</f>
        <v>1.8499999999999999E-2</v>
      </c>
      <c r="E20" s="178"/>
      <c r="F20" s="1"/>
      <c r="G20" s="9"/>
      <c r="H20" s="1"/>
      <c r="I20" s="1"/>
      <c r="J20" s="170" t="s">
        <v>26</v>
      </c>
      <c r="K20" s="166"/>
      <c r="L20" s="166"/>
      <c r="M20" s="166"/>
      <c r="N20" s="167"/>
      <c r="O20" s="171" t="s">
        <v>27</v>
      </c>
      <c r="P20" s="166"/>
      <c r="Q20" s="94" t="s">
        <v>13</v>
      </c>
      <c r="R20" s="172" t="s">
        <v>15</v>
      </c>
      <c r="S20" s="167"/>
      <c r="T20" s="1"/>
      <c r="U20" s="1"/>
      <c r="V20" s="1"/>
      <c r="W20" s="1"/>
      <c r="X20" s="1"/>
      <c r="Y20" s="1"/>
      <c r="Z20" s="1"/>
    </row>
    <row r="21" spans="1:43" ht="16.5" customHeight="1" x14ac:dyDescent="0.45">
      <c r="A21" s="1"/>
      <c r="B21" s="1"/>
      <c r="C21" s="1"/>
      <c r="D21" s="1"/>
      <c r="E21" s="1"/>
      <c r="F21" s="1"/>
      <c r="G21" s="9"/>
      <c r="H21" s="1"/>
      <c r="I21" s="71"/>
      <c r="J21" s="3" t="s">
        <v>29</v>
      </c>
      <c r="K21" s="3"/>
      <c r="L21" s="3"/>
      <c r="M21" s="173">
        <f>+'Data Key-in'!E10</f>
        <v>12000</v>
      </c>
      <c r="N21" s="167"/>
      <c r="O21" s="174">
        <f>10%*M21*10</f>
        <v>12000</v>
      </c>
      <c r="P21" s="166"/>
      <c r="Q21" s="93">
        <v>10</v>
      </c>
      <c r="R21" s="175">
        <f>+'Data Key-in'!M20</f>
        <v>13588</v>
      </c>
      <c r="S21" s="167"/>
      <c r="T21" s="71"/>
      <c r="U21" s="1"/>
      <c r="Z21" s="1"/>
    </row>
    <row r="22" spans="1:43" ht="16.5" customHeight="1" x14ac:dyDescent="0.45">
      <c r="A22" s="170" t="s">
        <v>13</v>
      </c>
      <c r="B22" s="167"/>
      <c r="C22" s="170" t="s">
        <v>28</v>
      </c>
      <c r="D22" s="166"/>
      <c r="E22" s="167"/>
      <c r="F22" s="1"/>
      <c r="G22" s="9"/>
      <c r="H22" s="1"/>
      <c r="I22" s="71"/>
      <c r="J22" s="79" t="s">
        <v>50</v>
      </c>
      <c r="K22" s="3"/>
      <c r="L22" s="3"/>
      <c r="M22" s="173">
        <f>+'Data Key-in'!E10</f>
        <v>12000</v>
      </c>
      <c r="N22" s="167"/>
      <c r="O22" s="174">
        <f>20%*M22*5</f>
        <v>12000</v>
      </c>
      <c r="P22" s="166"/>
      <c r="Q22" s="93">
        <v>15</v>
      </c>
      <c r="R22" s="175">
        <f>+'Data Key-in'!M21</f>
        <v>28223</v>
      </c>
      <c r="S22" s="167"/>
      <c r="T22" s="71"/>
      <c r="U22" s="1"/>
      <c r="Z22" s="1"/>
    </row>
    <row r="23" spans="1:43" ht="16.5" customHeight="1" x14ac:dyDescent="0.45">
      <c r="A23" s="168">
        <v>10</v>
      </c>
      <c r="B23" s="167"/>
      <c r="C23" s="169">
        <f>FV($D$20,A23,-$C$14,0,1)</f>
        <v>132913.38980585925</v>
      </c>
      <c r="D23" s="166"/>
      <c r="E23" s="167"/>
      <c r="F23" s="1"/>
      <c r="G23" s="9"/>
      <c r="H23" s="1"/>
      <c r="I23" s="71"/>
      <c r="J23" s="79" t="s">
        <v>82</v>
      </c>
      <c r="K23" s="78"/>
      <c r="L23" s="78"/>
      <c r="M23" s="173">
        <f>+'Data Key-in'!E10</f>
        <v>12000</v>
      </c>
      <c r="N23" s="167"/>
      <c r="O23" s="174">
        <f>25%*M23*5</f>
        <v>15000</v>
      </c>
      <c r="P23" s="166"/>
      <c r="Q23" s="93">
        <v>20</v>
      </c>
      <c r="R23" s="175">
        <f>+'Data Key-in'!M22</f>
        <v>48139</v>
      </c>
      <c r="S23" s="167"/>
      <c r="T23" s="71"/>
      <c r="U23" s="1"/>
      <c r="Z23" s="1"/>
    </row>
    <row r="24" spans="1:43" ht="16.5" customHeight="1" x14ac:dyDescent="0.45">
      <c r="A24" s="168">
        <v>15</v>
      </c>
      <c r="B24" s="167"/>
      <c r="C24" s="169">
        <f>FV($D$20,(A24-$A$23),0,-C23,1)</f>
        <v>145671.26814904335</v>
      </c>
      <c r="D24" s="166"/>
      <c r="E24" s="167"/>
      <c r="F24" s="64"/>
      <c r="G24" s="76"/>
      <c r="H24" s="64"/>
      <c r="I24" s="71"/>
      <c r="J24" s="79" t="s">
        <v>116</v>
      </c>
      <c r="K24" s="78"/>
      <c r="L24" s="78"/>
      <c r="M24" s="173">
        <f>+'Data Key-in'!E10</f>
        <v>12000</v>
      </c>
      <c r="N24" s="167"/>
      <c r="O24" s="174">
        <f>30%*M24*5</f>
        <v>18000</v>
      </c>
      <c r="P24" s="166"/>
      <c r="Q24" s="93">
        <v>25</v>
      </c>
      <c r="R24" s="175">
        <f>+'Data Key-in'!M23</f>
        <v>74097</v>
      </c>
      <c r="S24" s="167"/>
      <c r="T24" s="71"/>
      <c r="U24" s="64"/>
      <c r="Z24" s="64"/>
    </row>
    <row r="25" spans="1:43" ht="16.5" customHeight="1" x14ac:dyDescent="0.45">
      <c r="A25" s="168">
        <v>20</v>
      </c>
      <c r="B25" s="167"/>
      <c r="C25" s="169">
        <f>FV($D$20,(A25-$A$23),0,-C23,1)</f>
        <v>159653.72935823686</v>
      </c>
      <c r="D25" s="166"/>
      <c r="E25" s="167"/>
      <c r="F25" s="1"/>
      <c r="G25" s="9"/>
      <c r="H25" s="1"/>
      <c r="I25" s="71"/>
      <c r="J25" s="170" t="s">
        <v>30</v>
      </c>
      <c r="K25" s="166"/>
      <c r="L25" s="166"/>
      <c r="M25" s="166"/>
      <c r="N25" s="167"/>
      <c r="O25" s="165">
        <f>SUM(O21:P24)</f>
        <v>57000</v>
      </c>
      <c r="P25" s="166"/>
      <c r="Q25" s="92"/>
      <c r="R25" s="165">
        <f>+R24</f>
        <v>74097</v>
      </c>
      <c r="S25" s="167"/>
      <c r="T25" s="71"/>
      <c r="U25" s="1"/>
      <c r="Z25" s="1"/>
    </row>
    <row r="26" spans="1:43" ht="16.5" customHeight="1" x14ac:dyDescent="0.45">
      <c r="A26" s="196">
        <v>25</v>
      </c>
      <c r="B26" s="167"/>
      <c r="C26" s="169">
        <f>FV($D$20,(A26-$A$23),0,-C23,1)</f>
        <v>174978.31673926109</v>
      </c>
      <c r="D26" s="166"/>
      <c r="E26" s="167"/>
      <c r="F26" s="1"/>
      <c r="G26" s="9"/>
      <c r="H26" s="1"/>
      <c r="I26" s="71"/>
      <c r="J26" s="80" t="s">
        <v>84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43" ht="24.4" customHeight="1" x14ac:dyDescent="0.45">
      <c r="A27" s="71"/>
      <c r="B27" s="71"/>
      <c r="C27" s="71"/>
      <c r="D27" s="71"/>
      <c r="E27" s="71"/>
      <c r="F27" s="1"/>
      <c r="G27" s="9"/>
      <c r="H27" s="1"/>
      <c r="J27" s="62" t="s">
        <v>134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43" ht="14.25" customHeight="1" x14ac:dyDescent="0.45">
      <c r="A28" s="1"/>
      <c r="B28" s="1"/>
      <c r="C28" s="1"/>
      <c r="D28" s="1"/>
      <c r="E28" s="1"/>
      <c r="F28" s="1"/>
      <c r="G28" s="9"/>
      <c r="H28" s="1"/>
      <c r="I28" s="2" t="s">
        <v>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43" ht="14.25" customHeight="1" x14ac:dyDescent="0.45">
      <c r="A29" s="155" t="s">
        <v>32</v>
      </c>
      <c r="B29" s="143"/>
      <c r="C29" s="143"/>
      <c r="D29" s="143"/>
      <c r="E29" s="144"/>
      <c r="F29" s="1"/>
      <c r="G29" s="9"/>
      <c r="H29" s="1"/>
      <c r="I29" s="1"/>
      <c r="J29" s="69" t="s">
        <v>87</v>
      </c>
      <c r="K29" s="1"/>
      <c r="L29" s="1"/>
      <c r="M29" s="1"/>
      <c r="N29" s="1"/>
      <c r="R29" s="17"/>
      <c r="S29" s="1"/>
      <c r="T29" s="1"/>
      <c r="U29" s="1"/>
      <c r="V29" s="1"/>
      <c r="W29" s="1"/>
      <c r="X29" s="1"/>
      <c r="Y29" s="1"/>
      <c r="Z29" s="1"/>
    </row>
    <row r="30" spans="1:43" ht="14.25" customHeight="1" x14ac:dyDescent="0.45">
      <c r="A30" s="1"/>
      <c r="B30" s="1"/>
      <c r="C30" s="1"/>
      <c r="D30" s="1"/>
      <c r="E30" s="1"/>
      <c r="F30" s="1"/>
      <c r="G30" s="9"/>
      <c r="H30" s="1"/>
      <c r="I30" s="1"/>
      <c r="J30" s="69" t="s">
        <v>86</v>
      </c>
      <c r="L30" s="1"/>
      <c r="M30" s="1"/>
      <c r="N30" s="1"/>
      <c r="O30" s="1"/>
      <c r="P30" s="1"/>
      <c r="Q30" s="1"/>
      <c r="R30" s="1"/>
      <c r="S30" s="1"/>
      <c r="T30" s="1"/>
      <c r="U30" s="71"/>
      <c r="V30" s="82"/>
      <c r="W30" s="83"/>
      <c r="X30" s="84"/>
      <c r="Y30" s="71"/>
      <c r="Z30" s="1"/>
    </row>
    <row r="31" spans="1:43" ht="14.25" customHeight="1" x14ac:dyDescent="0.45">
      <c r="A31" s="155" t="s">
        <v>33</v>
      </c>
      <c r="B31" s="143"/>
      <c r="C31" s="143"/>
      <c r="D31" s="143"/>
      <c r="E31" s="144"/>
      <c r="F31" s="1"/>
      <c r="G31" s="9"/>
      <c r="H31" s="1"/>
      <c r="I31" s="1"/>
      <c r="J31" s="69" t="s">
        <v>88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71"/>
      <c r="V31" s="71"/>
      <c r="W31" s="71"/>
      <c r="X31" s="71"/>
      <c r="Y31" s="71"/>
      <c r="Z31" s="1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</row>
    <row r="32" spans="1:43" ht="14.25" customHeight="1" x14ac:dyDescent="0.45">
      <c r="A32" s="162" t="s">
        <v>34</v>
      </c>
      <c r="B32" s="143"/>
      <c r="C32" s="143"/>
      <c r="D32" s="143"/>
      <c r="E32" s="144"/>
      <c r="F32" s="1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71"/>
      <c r="V32" s="71"/>
      <c r="W32" s="81"/>
      <c r="X32" s="71"/>
      <c r="Y32" s="71"/>
      <c r="Z32" s="1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</row>
    <row r="33" spans="1:43" ht="14.25" customHeight="1" x14ac:dyDescent="0.45">
      <c r="A33" s="162" t="s">
        <v>35</v>
      </c>
      <c r="B33" s="143"/>
      <c r="C33" s="143"/>
      <c r="D33" s="143"/>
      <c r="E33" s="144"/>
      <c r="F33" s="1"/>
      <c r="G33" s="9"/>
      <c r="H33" s="1"/>
      <c r="I33" s="1"/>
      <c r="J33" s="85" t="s">
        <v>90</v>
      </c>
      <c r="K33" s="1"/>
      <c r="L33" s="1"/>
      <c r="M33" s="1"/>
      <c r="N33" s="1"/>
      <c r="O33" s="1"/>
      <c r="P33" s="1"/>
      <c r="T33" s="1"/>
      <c r="U33" s="71"/>
      <c r="V33" s="71"/>
      <c r="W33" s="142" t="s">
        <v>16</v>
      </c>
      <c r="X33" s="143"/>
      <c r="Y33" s="144"/>
      <c r="Z33" s="1"/>
      <c r="AA33" s="86"/>
      <c r="AB33" s="86"/>
      <c r="AC33" s="86"/>
      <c r="AD33" s="86"/>
      <c r="AE33" s="86"/>
      <c r="AF33" s="145"/>
      <c r="AG33" s="146"/>
      <c r="AH33" s="66"/>
      <c r="AI33" s="87"/>
      <c r="AJ33" s="88"/>
      <c r="AK33" s="87"/>
      <c r="AL33" s="86"/>
      <c r="AM33" s="86"/>
      <c r="AN33" s="86"/>
      <c r="AO33" s="86"/>
      <c r="AP33" s="86"/>
      <c r="AQ33" s="86"/>
    </row>
    <row r="34" spans="1:43" ht="14.25" customHeight="1" x14ac:dyDescent="0.45">
      <c r="A34" s="1"/>
      <c r="B34" s="1"/>
      <c r="C34" s="1"/>
      <c r="D34" s="1"/>
      <c r="E34" s="1"/>
      <c r="F34" s="1"/>
      <c r="G34" s="9"/>
      <c r="H34" s="1"/>
      <c r="I34" s="1"/>
      <c r="J34" s="69" t="s">
        <v>89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71"/>
      <c r="V34" s="71"/>
      <c r="W34" s="71"/>
      <c r="X34" s="71"/>
      <c r="Y34" s="71"/>
      <c r="Z34" s="1"/>
      <c r="AA34" s="86"/>
      <c r="AB34" s="86"/>
      <c r="AC34" s="86"/>
      <c r="AD34" s="86"/>
      <c r="AE34" s="86"/>
      <c r="AF34" s="147"/>
      <c r="AG34" s="146"/>
      <c r="AH34" s="147"/>
      <c r="AI34" s="146"/>
      <c r="AJ34" s="147"/>
      <c r="AK34" s="146"/>
      <c r="AL34" s="86"/>
      <c r="AM34" s="86"/>
      <c r="AN34" s="86"/>
      <c r="AO34" s="86"/>
      <c r="AP34" s="86"/>
      <c r="AQ34" s="86"/>
    </row>
    <row r="35" spans="1:43" ht="14.25" customHeight="1" x14ac:dyDescent="0.45">
      <c r="A35" s="1"/>
      <c r="B35" s="1"/>
      <c r="C35" s="1"/>
      <c r="D35" s="1"/>
      <c r="E35" s="1"/>
      <c r="F35" s="1"/>
      <c r="G35" s="9"/>
      <c r="H35" s="1"/>
      <c r="I35" s="1"/>
      <c r="J35" s="69" t="s">
        <v>91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6"/>
      <c r="AB35" s="86"/>
      <c r="AC35" s="86"/>
      <c r="AD35" s="86"/>
      <c r="AE35" s="86"/>
      <c r="AF35" s="147"/>
      <c r="AG35" s="146"/>
      <c r="AH35" s="147"/>
      <c r="AI35" s="146"/>
      <c r="AJ35" s="147"/>
      <c r="AK35" s="146"/>
      <c r="AL35" s="86"/>
      <c r="AM35" s="86"/>
      <c r="AN35" s="86"/>
      <c r="AO35" s="86"/>
      <c r="AP35" s="86"/>
      <c r="AQ35" s="86"/>
    </row>
    <row r="36" spans="1:43" ht="14.25" customHeight="1" x14ac:dyDescent="0.45">
      <c r="A36" s="1"/>
      <c r="B36" s="1"/>
      <c r="C36" s="1"/>
      <c r="D36" s="1"/>
      <c r="E36" s="1"/>
      <c r="F36" s="1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18" t="s">
        <v>36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7"/>
      <c r="AG37" s="146"/>
      <c r="AH37" s="147"/>
      <c r="AI37" s="146"/>
      <c r="AJ37" s="147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1" t="s">
        <v>37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6"/>
      <c r="AC38" s="86"/>
      <c r="AD38" s="86"/>
      <c r="AE38" s="86"/>
      <c r="AF38" s="148"/>
      <c r="AG38" s="146"/>
      <c r="AH38" s="148"/>
      <c r="AI38" s="146"/>
      <c r="AJ38" s="148"/>
      <c r="AK38" s="146"/>
      <c r="AL38" s="86"/>
      <c r="AM38" s="86"/>
      <c r="AN38" s="86"/>
      <c r="AO38" s="86"/>
      <c r="AP38" s="86"/>
      <c r="AQ38" s="86"/>
    </row>
    <row r="39" spans="1:43" ht="14.25" customHeight="1" x14ac:dyDescent="0.45">
      <c r="A39" s="1"/>
      <c r="B39" s="1"/>
      <c r="C39" s="1"/>
      <c r="D39" s="1"/>
      <c r="E39" s="1"/>
      <c r="F39" s="1"/>
      <c r="G39" s="9"/>
      <c r="H39" s="1"/>
      <c r="I39" s="1"/>
      <c r="J39" s="1" t="s">
        <v>38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9"/>
      <c r="AC39" s="89"/>
      <c r="AD39" s="89"/>
      <c r="AE39" s="89"/>
      <c r="AF39" s="176"/>
      <c r="AG39" s="146"/>
      <c r="AH39" s="176"/>
      <c r="AI39" s="146"/>
      <c r="AJ39" s="176"/>
      <c r="AK39" s="146"/>
      <c r="AL39" s="86"/>
      <c r="AM39" s="86"/>
      <c r="AN39" s="86"/>
      <c r="AO39" s="86"/>
      <c r="AP39" s="86"/>
      <c r="AQ39" s="86"/>
    </row>
    <row r="40" spans="1:43" ht="7.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1" t="s">
        <v>39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</row>
    <row r="42" spans="1:43" ht="14.2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1" t="s">
        <v>40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14.25" customHeight="1" x14ac:dyDescent="0.45">
      <c r="A44" s="1"/>
      <c r="B44" s="1"/>
      <c r="C44" s="1"/>
      <c r="D44" s="1"/>
      <c r="E44" s="1"/>
      <c r="F44" s="1"/>
      <c r="G44" s="9"/>
      <c r="H44" s="1"/>
      <c r="I44" s="85" t="s">
        <v>92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</row>
    <row r="45" spans="1:43" ht="4.5" customHeight="1" x14ac:dyDescent="0.45">
      <c r="A45" s="1"/>
      <c r="B45" s="1"/>
      <c r="C45" s="1"/>
      <c r="D45" s="1"/>
      <c r="E45" s="1"/>
      <c r="F45" s="1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43" ht="16.5" customHeight="1" x14ac:dyDescent="0.45">
      <c r="A46" s="1"/>
      <c r="B46" s="1"/>
      <c r="C46" s="1"/>
      <c r="D46" s="1"/>
      <c r="E46" s="1"/>
      <c r="F46" s="1"/>
      <c r="G46" s="9"/>
      <c r="H46" s="1"/>
      <c r="I46" s="1"/>
      <c r="J46" s="180" t="s">
        <v>13</v>
      </c>
      <c r="K46" s="180"/>
      <c r="L46" s="180" t="s">
        <v>14</v>
      </c>
      <c r="M46" s="180"/>
      <c r="N46" s="180"/>
      <c r="O46" s="180" t="s">
        <v>15</v>
      </c>
      <c r="P46" s="180"/>
      <c r="Q46" s="180"/>
      <c r="R46" s="71"/>
      <c r="S46" s="71"/>
      <c r="T46" s="71"/>
      <c r="U46" s="1"/>
      <c r="V46" s="1"/>
      <c r="W46" s="1"/>
      <c r="X46" s="1"/>
      <c r="Y46" s="1"/>
      <c r="Z46" s="1"/>
    </row>
    <row r="47" spans="1:43" ht="16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181">
        <v>10</v>
      </c>
      <c r="K47" s="181"/>
      <c r="L47" s="183">
        <f>+'Data Key-in'!B20</f>
        <v>68906</v>
      </c>
      <c r="M47" s="183"/>
      <c r="N47" s="183"/>
      <c r="O47" s="183">
        <f>+'Data Key-in'!E20</f>
        <v>84063</v>
      </c>
      <c r="P47" s="183"/>
      <c r="Q47" s="183"/>
      <c r="R47" s="71"/>
      <c r="S47" s="71"/>
      <c r="T47" s="71"/>
      <c r="U47" s="1"/>
      <c r="V47" s="1"/>
      <c r="W47" s="71"/>
      <c r="X47" s="7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81">
        <v>15</v>
      </c>
      <c r="K48" s="181"/>
      <c r="L48" s="183">
        <f>+'Data Key-in'!B21</f>
        <v>75748</v>
      </c>
      <c r="M48" s="183"/>
      <c r="N48" s="183"/>
      <c r="O48" s="183">
        <f>+'Data Key-in'!E21</f>
        <v>106031</v>
      </c>
      <c r="P48" s="183"/>
      <c r="Q48" s="183"/>
      <c r="R48" s="71"/>
      <c r="S48" s="71"/>
      <c r="T48" s="71"/>
      <c r="U48" s="1"/>
      <c r="V48" s="1"/>
      <c r="W48" s="71"/>
      <c r="X48" s="71"/>
      <c r="Y48" s="1"/>
      <c r="Z48" s="1"/>
    </row>
    <row r="49" spans="1:26" ht="16.5" customHeight="1" x14ac:dyDescent="0.45">
      <c r="A49" s="1"/>
      <c r="B49" s="1"/>
      <c r="C49" s="1"/>
      <c r="D49" s="1"/>
      <c r="E49" s="1"/>
      <c r="F49" s="1"/>
      <c r="G49" s="9"/>
      <c r="H49" s="1"/>
      <c r="I49" s="1"/>
      <c r="J49" s="181">
        <v>20</v>
      </c>
      <c r="K49" s="181"/>
      <c r="L49" s="183">
        <f>+'Data Key-in'!B22</f>
        <v>81498</v>
      </c>
      <c r="M49" s="183"/>
      <c r="N49" s="183"/>
      <c r="O49" s="183">
        <f>+'Data Key-in'!E22</f>
        <v>131861</v>
      </c>
      <c r="P49" s="183"/>
      <c r="Q49" s="183"/>
      <c r="R49" s="71"/>
      <c r="S49" s="71"/>
      <c r="T49" s="71"/>
      <c r="U49" s="1"/>
      <c r="V49" s="81" t="s">
        <v>16</v>
      </c>
      <c r="W49" s="71"/>
      <c r="X49" s="71"/>
      <c r="Y49" s="1"/>
      <c r="Z49" s="1"/>
    </row>
    <row r="50" spans="1:26" ht="16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81">
        <v>25</v>
      </c>
      <c r="K50" s="181"/>
      <c r="L50" s="183" t="str">
        <f>+'Data Key-in'!B23</f>
        <v xml:space="preserve"> </v>
      </c>
      <c r="M50" s="183"/>
      <c r="N50" s="183"/>
      <c r="O50" s="183" t="str">
        <f>+'Data Key-in'!E23</f>
        <v xml:space="preserve"> </v>
      </c>
      <c r="P50" s="183"/>
      <c r="Q50" s="183"/>
      <c r="R50" s="71"/>
      <c r="S50" s="71"/>
      <c r="T50" s="71"/>
      <c r="U50" s="1"/>
      <c r="V50" s="1"/>
      <c r="W50" s="71"/>
      <c r="X50" s="71"/>
      <c r="Y50" s="1"/>
      <c r="Z50" s="1"/>
    </row>
    <row r="51" spans="1:26" ht="10.5" customHeight="1" x14ac:dyDescent="0.45">
      <c r="A51" s="1"/>
      <c r="B51" s="1"/>
      <c r="C51" s="1"/>
      <c r="D51" s="1"/>
      <c r="E51" s="1"/>
      <c r="F51" s="1"/>
      <c r="G51" s="9"/>
      <c r="H51" s="1"/>
      <c r="I51" s="1"/>
      <c r="J51" s="182" t="s">
        <v>16</v>
      </c>
      <c r="K51" s="145"/>
      <c r="L51" s="184"/>
      <c r="M51" s="184"/>
      <c r="N51" s="184"/>
      <c r="O51" s="185"/>
      <c r="P51" s="185"/>
      <c r="Q51" s="185"/>
      <c r="R51" s="71"/>
      <c r="S51" s="71"/>
      <c r="T51" s="71"/>
      <c r="U51" s="1"/>
      <c r="V51" s="1"/>
      <c r="W51" s="71"/>
      <c r="X51" s="71"/>
      <c r="Y51" s="1"/>
      <c r="Z51" s="1"/>
    </row>
    <row r="52" spans="1:26" ht="16.5" customHeight="1" x14ac:dyDescent="0.45">
      <c r="A52" s="1"/>
      <c r="B52" s="1"/>
      <c r="C52" s="1"/>
      <c r="D52" s="1"/>
      <c r="E52" s="1"/>
      <c r="F52" s="1"/>
      <c r="G52" s="9"/>
      <c r="H52" s="1"/>
      <c r="I52" s="71"/>
      <c r="J52" s="80" t="s">
        <v>93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1"/>
      <c r="V52" s="1"/>
      <c r="W52" s="1"/>
      <c r="X52" s="1"/>
      <c r="Y52" s="1"/>
      <c r="Z52" s="1"/>
    </row>
    <row r="53" spans="1:26" ht="14.25" customHeight="1" x14ac:dyDescent="0.45">
      <c r="A53" s="1"/>
      <c r="B53" s="1"/>
      <c r="C53" s="1"/>
      <c r="D53" s="1"/>
      <c r="E53" s="1"/>
      <c r="F53" s="1"/>
      <c r="G53" s="9"/>
      <c r="H53" s="1"/>
      <c r="I53" s="71"/>
      <c r="J53" s="62" t="s">
        <v>134</v>
      </c>
      <c r="K53" s="8"/>
      <c r="L53" s="8"/>
      <c r="M53" s="8"/>
      <c r="N53" s="8"/>
      <c r="O53" s="19"/>
      <c r="P53" s="19"/>
      <c r="Q53" s="19"/>
      <c r="R53" s="19"/>
      <c r="S53" s="19"/>
      <c r="T53" s="19"/>
      <c r="U53" s="1"/>
      <c r="V53" s="1"/>
      <c r="W53" s="1"/>
      <c r="X53" s="1"/>
      <c r="Y53" s="1"/>
      <c r="Z53" s="1"/>
    </row>
    <row r="54" spans="1:26" ht="14.25" customHeight="1" x14ac:dyDescent="0.45">
      <c r="A54" s="1"/>
      <c r="B54" s="1"/>
      <c r="C54" s="1"/>
      <c r="D54" s="1"/>
      <c r="E54" s="1"/>
      <c r="F54" s="1"/>
      <c r="G54" s="1"/>
      <c r="H54" s="1"/>
      <c r="I54" s="7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45">
      <c r="A55" s="5" t="s">
        <v>41</v>
      </c>
      <c r="B55" s="5"/>
      <c r="C55" s="5"/>
      <c r="D55" s="5" t="str">
        <f>+'Data Key-in'!E7</f>
        <v>Male</v>
      </c>
      <c r="E55" s="20" t="s">
        <v>42</v>
      </c>
      <c r="F55" s="179">
        <f>+'Data Key-in'!E8</f>
        <v>35</v>
      </c>
      <c r="G55" s="143"/>
      <c r="H55" s="144"/>
      <c r="I55" s="179" t="str">
        <f>+'Data Key-in'!E9</f>
        <v>Non-smoker</v>
      </c>
      <c r="J55" s="143"/>
      <c r="K55" s="144"/>
      <c r="L55" s="5"/>
      <c r="M55" s="5"/>
      <c r="N55" s="5"/>
      <c r="O55" s="5"/>
      <c r="P55" s="5"/>
      <c r="Q55" s="5"/>
      <c r="R55" s="5"/>
      <c r="S55" s="5"/>
      <c r="T55" s="5"/>
      <c r="U55" s="1"/>
      <c r="V55" s="1"/>
      <c r="W55" s="1"/>
      <c r="X55" s="1"/>
      <c r="Y55" s="1"/>
      <c r="Z55" s="1"/>
    </row>
    <row r="56" spans="1:26" ht="14.25" customHeight="1" x14ac:dyDescent="0.45">
      <c r="A56" s="5" t="s">
        <v>43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62" t="s">
        <v>94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71"/>
      <c r="T64" s="7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64"/>
      <c r="B67" s="64"/>
      <c r="C67" s="64"/>
      <c r="D67" s="64"/>
      <c r="E67" s="64"/>
      <c r="F67" s="64"/>
      <c r="G67" s="64"/>
      <c r="H67" s="64"/>
      <c r="I67" s="64"/>
      <c r="T67" s="64"/>
      <c r="U67" s="64"/>
      <c r="V67" s="64"/>
      <c r="W67" s="64"/>
      <c r="X67" s="64"/>
      <c r="Y67" s="64"/>
      <c r="Z67" s="64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sheetProtection sheet="1" objects="1" scenarios="1"/>
  <mergeCells count="83">
    <mergeCell ref="F55:H55"/>
    <mergeCell ref="I55:K55"/>
    <mergeCell ref="M24:N24"/>
    <mergeCell ref="O24:P24"/>
    <mergeCell ref="R24:S24"/>
    <mergeCell ref="J50:K50"/>
    <mergeCell ref="L50:N50"/>
    <mergeCell ref="O50:Q50"/>
    <mergeCell ref="J51:K51"/>
    <mergeCell ref="L51:N51"/>
    <mergeCell ref="O51:Q51"/>
    <mergeCell ref="J48:K48"/>
    <mergeCell ref="L48:N48"/>
    <mergeCell ref="O48:Q48"/>
    <mergeCell ref="J49:K49"/>
    <mergeCell ref="L49:N49"/>
    <mergeCell ref="O49:Q49"/>
    <mergeCell ref="J46:K46"/>
    <mergeCell ref="L46:N46"/>
    <mergeCell ref="O46:Q46"/>
    <mergeCell ref="J47:K47"/>
    <mergeCell ref="L47:N47"/>
    <mergeCell ref="O47:Q47"/>
    <mergeCell ref="AF38:AG38"/>
    <mergeCell ref="AH38:AI38"/>
    <mergeCell ref="AJ38:AK38"/>
    <mergeCell ref="AF39:AG39"/>
    <mergeCell ref="AH39:AI39"/>
    <mergeCell ref="AJ39:AK39"/>
    <mergeCell ref="AF36:AG36"/>
    <mergeCell ref="AH36:AI36"/>
    <mergeCell ref="AJ36:AK36"/>
    <mergeCell ref="AF37:AG37"/>
    <mergeCell ref="AH37:AI37"/>
    <mergeCell ref="AJ37:AK37"/>
    <mergeCell ref="AF34:AG34"/>
    <mergeCell ref="AH34:AI34"/>
    <mergeCell ref="AJ34:AK34"/>
    <mergeCell ref="AF35:AG35"/>
    <mergeCell ref="AH35:AI35"/>
    <mergeCell ref="AJ35:AK35"/>
    <mergeCell ref="AF33:AG33"/>
    <mergeCell ref="A25:B25"/>
    <mergeCell ref="C25:E25"/>
    <mergeCell ref="J25:N25"/>
    <mergeCell ref="O25:P25"/>
    <mergeCell ref="R25:S25"/>
    <mergeCell ref="A26:B26"/>
    <mergeCell ref="C26:E26"/>
    <mergeCell ref="A29:E29"/>
    <mergeCell ref="A31:E31"/>
    <mergeCell ref="A32:E32"/>
    <mergeCell ref="A33:E33"/>
    <mergeCell ref="W33:Y33"/>
    <mergeCell ref="A24:B24"/>
    <mergeCell ref="C24:E24"/>
    <mergeCell ref="M23:N23"/>
    <mergeCell ref="O23:P23"/>
    <mergeCell ref="R23:S23"/>
    <mergeCell ref="A23:B23"/>
    <mergeCell ref="C23:E23"/>
    <mergeCell ref="R20:S20"/>
    <mergeCell ref="A22:B22"/>
    <mergeCell ref="C22:E22"/>
    <mergeCell ref="M21:N21"/>
    <mergeCell ref="O21:P21"/>
    <mergeCell ref="R21:S21"/>
    <mergeCell ref="O20:P20"/>
    <mergeCell ref="M22:N22"/>
    <mergeCell ref="O22:P22"/>
    <mergeCell ref="R22:S22"/>
    <mergeCell ref="A13:E13"/>
    <mergeCell ref="C14:E14"/>
    <mergeCell ref="A15:E15"/>
    <mergeCell ref="D20:E20"/>
    <mergeCell ref="J20:N20"/>
    <mergeCell ref="A9:E10"/>
    <mergeCell ref="H9:T10"/>
    <mergeCell ref="A1:C1"/>
    <mergeCell ref="A3:T3"/>
    <mergeCell ref="G5:M5"/>
    <mergeCell ref="R5:T5"/>
    <mergeCell ref="D7:J7"/>
  </mergeCells>
  <hyperlinks>
    <hyperlink ref="A1:C1" location="'Data Key-in'!A1" display="Data Key-in" xr:uid="{9176CA54-D03E-406D-AB7F-FAF83E91D469}"/>
  </hyperlinks>
  <printOptions horizontalCentered="1" verticalCentered="1"/>
  <pageMargins left="0.25" right="0.25" top="0.5" bottom="0.5" header="0" footer="0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C229-5AA5-4FC2-BDD9-75C22E55D9DA}">
  <sheetPr>
    <pageSetUpPr fitToPage="1"/>
  </sheetPr>
  <dimension ref="A1:AQ1003"/>
  <sheetViews>
    <sheetView topLeftCell="A31" workbookViewId="0">
      <selection activeCell="Y49" sqref="Y49"/>
    </sheetView>
  </sheetViews>
  <sheetFormatPr defaultColWidth="12.625" defaultRowHeight="15" customHeight="1" x14ac:dyDescent="0.35"/>
  <cols>
    <col min="1" max="1" width="3.75" customWidth="1"/>
    <col min="2" max="2" width="2.875" customWidth="1"/>
    <col min="3" max="3" width="5.25" customWidth="1"/>
    <col min="4" max="4" width="6.3125" customWidth="1"/>
    <col min="5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117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86" t="s">
        <v>44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61" t="s">
        <v>45</v>
      </c>
      <c r="B9" s="157"/>
      <c r="C9" s="157"/>
      <c r="D9" s="157"/>
      <c r="E9" s="158"/>
      <c r="F9" s="1"/>
      <c r="G9" s="1"/>
      <c r="H9" s="161" t="s">
        <v>118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4" t="s">
        <v>46</v>
      </c>
      <c r="B13" s="143"/>
      <c r="C13" s="143"/>
      <c r="D13" s="143"/>
      <c r="E13" s="144"/>
      <c r="F13" s="10"/>
      <c r="G13" s="9"/>
      <c r="H13" s="1"/>
      <c r="I13" s="72" t="s">
        <v>119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112</v>
      </c>
      <c r="B15" s="143"/>
      <c r="C15" s="143"/>
      <c r="D15" s="143"/>
      <c r="E15" s="144"/>
      <c r="F15" s="1"/>
      <c r="G15" s="9"/>
      <c r="H15" s="1"/>
      <c r="I15" s="73" t="s">
        <v>103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43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43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43" ht="14.25" customHeight="1" x14ac:dyDescent="0.45">
      <c r="A19" s="64"/>
      <c r="B19" s="64"/>
      <c r="C19" s="64"/>
      <c r="D19" s="64"/>
      <c r="E19" s="64"/>
      <c r="F19" s="97"/>
      <c r="G19" s="76"/>
      <c r="H19" s="64"/>
      <c r="I19" s="64"/>
      <c r="J19" s="69" t="s">
        <v>122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43" ht="14.25" customHeight="1" x14ac:dyDescent="0.45">
      <c r="A20" s="14" t="s">
        <v>25</v>
      </c>
      <c r="B20" s="1"/>
      <c r="C20" s="1"/>
      <c r="D20" s="177">
        <f>+'Data Key-in'!E15</f>
        <v>1.8499999999999999E-2</v>
      </c>
      <c r="E20" s="178"/>
      <c r="F20" s="1"/>
      <c r="G20" s="9"/>
      <c r="H20" s="1"/>
      <c r="I20" s="1"/>
      <c r="J20" s="170" t="s">
        <v>26</v>
      </c>
      <c r="K20" s="166"/>
      <c r="L20" s="166"/>
      <c r="M20" s="166"/>
      <c r="N20" s="167"/>
      <c r="O20" s="171" t="s">
        <v>27</v>
      </c>
      <c r="P20" s="166"/>
      <c r="Q20" s="94" t="s">
        <v>13</v>
      </c>
      <c r="R20" s="172" t="s">
        <v>15</v>
      </c>
      <c r="S20" s="167"/>
      <c r="T20" s="1"/>
      <c r="U20" s="1"/>
      <c r="V20" s="1"/>
      <c r="W20" s="1"/>
      <c r="X20" s="1"/>
      <c r="Y20" s="1"/>
      <c r="Z20" s="1"/>
    </row>
    <row r="21" spans="1:43" ht="16.5" customHeight="1" x14ac:dyDescent="0.45">
      <c r="A21" s="1"/>
      <c r="B21" s="1"/>
      <c r="C21" s="1"/>
      <c r="D21" s="1"/>
      <c r="E21" s="1"/>
      <c r="F21" s="1"/>
      <c r="G21" s="9"/>
      <c r="H21" s="1"/>
      <c r="I21" s="71"/>
      <c r="J21" s="3" t="s">
        <v>29</v>
      </c>
      <c r="K21" s="3"/>
      <c r="L21" s="3"/>
      <c r="M21" s="173">
        <f>+'Data Key-in'!E10</f>
        <v>12000</v>
      </c>
      <c r="N21" s="167"/>
      <c r="O21" s="174">
        <f>10%*M21*10</f>
        <v>12000</v>
      </c>
      <c r="P21" s="166"/>
      <c r="Q21" s="93">
        <v>10</v>
      </c>
      <c r="R21" s="175">
        <f>+'Data Key-in'!M20</f>
        <v>13588</v>
      </c>
      <c r="S21" s="167"/>
      <c r="T21" s="71"/>
      <c r="U21" s="1"/>
      <c r="Z21" s="1"/>
    </row>
    <row r="22" spans="1:43" ht="16.5" customHeight="1" x14ac:dyDescent="0.45">
      <c r="A22" s="170" t="s">
        <v>13</v>
      </c>
      <c r="B22" s="167"/>
      <c r="C22" s="170" t="s">
        <v>28</v>
      </c>
      <c r="D22" s="166"/>
      <c r="E22" s="167"/>
      <c r="F22" s="1"/>
      <c r="G22" s="9"/>
      <c r="H22" s="1"/>
      <c r="I22" s="71"/>
      <c r="J22" s="79" t="s">
        <v>50</v>
      </c>
      <c r="K22" s="3"/>
      <c r="L22" s="3"/>
      <c r="M22" s="173">
        <f>+'Data Key-in'!E10</f>
        <v>12000</v>
      </c>
      <c r="N22" s="167"/>
      <c r="O22" s="174">
        <f>20%*M22*5</f>
        <v>12000</v>
      </c>
      <c r="P22" s="166"/>
      <c r="Q22" s="93">
        <v>15</v>
      </c>
      <c r="R22" s="175">
        <f>+'Data Key-in'!M21</f>
        <v>28223</v>
      </c>
      <c r="S22" s="167"/>
      <c r="T22" s="71"/>
      <c r="U22" s="1"/>
      <c r="Z22" s="1"/>
    </row>
    <row r="23" spans="1:43" ht="16.5" customHeight="1" x14ac:dyDescent="0.45">
      <c r="A23" s="168">
        <v>10</v>
      </c>
      <c r="B23" s="167"/>
      <c r="C23" s="169">
        <f>FV($D$20,A23,-$C$14,0,1)</f>
        <v>132913.38980585925</v>
      </c>
      <c r="D23" s="166"/>
      <c r="E23" s="167"/>
      <c r="F23" s="1"/>
      <c r="G23" s="9"/>
      <c r="H23" s="1"/>
      <c r="I23" s="71"/>
      <c r="J23" s="79" t="s">
        <v>82</v>
      </c>
      <c r="K23" s="78"/>
      <c r="L23" s="78"/>
      <c r="M23" s="173">
        <f>+'Data Key-in'!E10</f>
        <v>12000</v>
      </c>
      <c r="N23" s="167"/>
      <c r="O23" s="174">
        <f>25%*M23*5</f>
        <v>15000</v>
      </c>
      <c r="P23" s="166"/>
      <c r="Q23" s="93">
        <v>20</v>
      </c>
      <c r="R23" s="175">
        <f>+'Data Key-in'!M22</f>
        <v>48139</v>
      </c>
      <c r="S23" s="167"/>
      <c r="T23" s="71"/>
      <c r="U23" s="1"/>
      <c r="Z23" s="1"/>
    </row>
    <row r="24" spans="1:43" ht="16.5" customHeight="1" x14ac:dyDescent="0.45">
      <c r="A24" s="168">
        <v>15</v>
      </c>
      <c r="B24" s="167"/>
      <c r="C24" s="169">
        <f>FV($D$20,(A24-$A$23),0,-C23,1)</f>
        <v>145671.26814904335</v>
      </c>
      <c r="D24" s="166"/>
      <c r="E24" s="167"/>
      <c r="F24" s="64"/>
      <c r="G24" s="76"/>
      <c r="H24" s="64"/>
      <c r="I24" s="71"/>
      <c r="J24" s="79" t="s">
        <v>116</v>
      </c>
      <c r="K24" s="78"/>
      <c r="L24" s="78"/>
      <c r="M24" s="173">
        <f>+'Data Key-in'!E10</f>
        <v>12000</v>
      </c>
      <c r="N24" s="167"/>
      <c r="O24" s="174">
        <f>30%*M24*5</f>
        <v>18000</v>
      </c>
      <c r="P24" s="166"/>
      <c r="Q24" s="93">
        <v>25</v>
      </c>
      <c r="R24" s="175">
        <f>+'Data Key-in'!M23</f>
        <v>74097</v>
      </c>
      <c r="S24" s="167"/>
      <c r="T24" s="71"/>
      <c r="U24" s="64"/>
      <c r="Z24" s="64"/>
    </row>
    <row r="25" spans="1:43" ht="16.5" customHeight="1" x14ac:dyDescent="0.45">
      <c r="A25" s="168">
        <v>20</v>
      </c>
      <c r="B25" s="167"/>
      <c r="C25" s="169">
        <f>FV($D$20,(A25-$A$23),0,-C23,1)</f>
        <v>159653.72935823686</v>
      </c>
      <c r="D25" s="166"/>
      <c r="E25" s="167"/>
      <c r="F25" s="1"/>
      <c r="G25" s="9"/>
      <c r="H25" s="1"/>
      <c r="I25" s="71"/>
      <c r="J25" s="170" t="s">
        <v>30</v>
      </c>
      <c r="K25" s="166"/>
      <c r="L25" s="166"/>
      <c r="M25" s="166"/>
      <c r="N25" s="167"/>
      <c r="O25" s="165">
        <f>SUM(O21:P24)</f>
        <v>57000</v>
      </c>
      <c r="P25" s="166"/>
      <c r="Q25" s="92"/>
      <c r="R25" s="165">
        <f>+R24</f>
        <v>74097</v>
      </c>
      <c r="S25" s="167"/>
      <c r="T25" s="71"/>
      <c r="U25" s="1"/>
      <c r="Z25" s="1"/>
    </row>
    <row r="26" spans="1:43" ht="16.5" customHeight="1" x14ac:dyDescent="0.45">
      <c r="A26" s="196">
        <v>25</v>
      </c>
      <c r="B26" s="167"/>
      <c r="C26" s="169">
        <f>FV($D$20,(A26-$A$23),0,-C23,1)</f>
        <v>174978.31673926109</v>
      </c>
      <c r="D26" s="166"/>
      <c r="E26" s="167"/>
      <c r="F26" s="1"/>
      <c r="G26" s="9"/>
      <c r="H26" s="1"/>
      <c r="I26" s="71"/>
      <c r="J26" s="80" t="s">
        <v>104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43" ht="24.4" customHeight="1" x14ac:dyDescent="0.45">
      <c r="A27" s="71"/>
      <c r="B27" s="71"/>
      <c r="C27" s="71"/>
      <c r="D27" s="71"/>
      <c r="E27" s="71"/>
      <c r="F27" s="1"/>
      <c r="G27" s="9"/>
      <c r="H27" s="1"/>
      <c r="I27" s="71"/>
      <c r="J27" s="62" t="s">
        <v>135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43" ht="14.25" customHeight="1" x14ac:dyDescent="0.45">
      <c r="A28" s="1"/>
      <c r="B28" s="1"/>
      <c r="C28" s="1"/>
      <c r="D28" s="1"/>
      <c r="E28" s="1"/>
      <c r="F28" s="1"/>
      <c r="G28" s="9"/>
      <c r="H28" s="1"/>
      <c r="I28" s="85" t="s">
        <v>120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43" ht="14.25" customHeight="1" x14ac:dyDescent="0.45">
      <c r="A29" s="155" t="s">
        <v>32</v>
      </c>
      <c r="B29" s="143"/>
      <c r="C29" s="143"/>
      <c r="D29" s="143"/>
      <c r="E29" s="144"/>
      <c r="F29" s="1"/>
      <c r="G29" s="9"/>
      <c r="H29" s="1"/>
      <c r="I29" s="1"/>
      <c r="J29" s="69" t="s">
        <v>106</v>
      </c>
      <c r="K29" s="1"/>
      <c r="L29" s="1"/>
      <c r="M29" s="1"/>
      <c r="N29" s="1"/>
      <c r="R29" s="17"/>
      <c r="S29" s="1"/>
      <c r="T29" s="1"/>
      <c r="U29" s="1"/>
      <c r="V29" s="1"/>
      <c r="W29" s="1"/>
      <c r="X29" s="1"/>
      <c r="Y29" s="1"/>
      <c r="Z29" s="1"/>
    </row>
    <row r="30" spans="1:43" ht="14.25" customHeight="1" x14ac:dyDescent="0.45">
      <c r="A30" s="1"/>
      <c r="B30" s="1"/>
      <c r="C30" s="1" t="s">
        <v>48</v>
      </c>
      <c r="D30" s="1"/>
      <c r="E30" s="1"/>
      <c r="F30" s="1"/>
      <c r="G30" s="9"/>
      <c r="H30" s="1"/>
      <c r="I30" s="1"/>
      <c r="J30" s="69" t="s">
        <v>86</v>
      </c>
      <c r="L30" s="1"/>
      <c r="M30" s="1"/>
      <c r="N30" s="1"/>
      <c r="O30" s="1"/>
      <c r="P30" s="1"/>
      <c r="Q30" s="1"/>
      <c r="R30" s="1"/>
      <c r="S30" s="1"/>
      <c r="T30" s="1"/>
      <c r="U30" s="71"/>
      <c r="V30" s="82"/>
      <c r="W30" s="83"/>
      <c r="X30" s="84"/>
      <c r="Y30" s="71"/>
      <c r="Z30" s="1"/>
    </row>
    <row r="31" spans="1:43" ht="14.25" customHeight="1" x14ac:dyDescent="0.45">
      <c r="A31" s="155" t="s">
        <v>33</v>
      </c>
      <c r="B31" s="143"/>
      <c r="C31" s="143"/>
      <c r="D31" s="143"/>
      <c r="E31" s="144"/>
      <c r="F31" s="1"/>
      <c r="G31" s="9"/>
      <c r="H31" s="1"/>
      <c r="I31" s="1"/>
      <c r="J31" s="69" t="s">
        <v>88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71"/>
      <c r="V31" s="71"/>
      <c r="W31" s="71"/>
      <c r="X31" s="71"/>
      <c r="Y31" s="71"/>
      <c r="Z31" s="1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</row>
    <row r="32" spans="1:43" ht="14.25" customHeight="1" x14ac:dyDescent="0.45">
      <c r="A32" s="162" t="s">
        <v>34</v>
      </c>
      <c r="B32" s="143"/>
      <c r="C32" s="143"/>
      <c r="D32" s="143"/>
      <c r="E32" s="144"/>
      <c r="F32" s="1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71"/>
      <c r="V32" s="71"/>
      <c r="W32" s="81"/>
      <c r="X32" s="71"/>
      <c r="Y32" s="71"/>
      <c r="Z32" s="1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</row>
    <row r="33" spans="1:43" ht="14.25" customHeight="1" x14ac:dyDescent="0.45">
      <c r="A33" s="162" t="s">
        <v>35</v>
      </c>
      <c r="B33" s="143"/>
      <c r="C33" s="143"/>
      <c r="D33" s="143"/>
      <c r="E33" s="144"/>
      <c r="F33" s="1"/>
      <c r="G33" s="9"/>
      <c r="H33" s="1"/>
      <c r="I33" s="1"/>
      <c r="J33" s="85" t="s">
        <v>105</v>
      </c>
      <c r="K33" s="1"/>
      <c r="L33" s="1"/>
      <c r="M33" s="1"/>
      <c r="N33" s="1"/>
      <c r="O33" s="1"/>
      <c r="P33" s="1"/>
      <c r="T33" s="1"/>
      <c r="U33" s="71"/>
      <c r="V33" s="71"/>
      <c r="W33" s="142" t="s">
        <v>16</v>
      </c>
      <c r="X33" s="143"/>
      <c r="Y33" s="144"/>
      <c r="Z33" s="1"/>
      <c r="AA33" s="86"/>
      <c r="AB33" s="86"/>
      <c r="AC33" s="86"/>
      <c r="AD33" s="86"/>
      <c r="AE33" s="86"/>
      <c r="AF33" s="145"/>
      <c r="AG33" s="146"/>
      <c r="AH33" s="66"/>
      <c r="AI33" s="87"/>
      <c r="AJ33" s="88"/>
      <c r="AK33" s="87"/>
      <c r="AL33" s="86"/>
      <c r="AM33" s="86"/>
      <c r="AN33" s="86"/>
      <c r="AO33" s="86"/>
      <c r="AP33" s="86"/>
      <c r="AQ33" s="86"/>
    </row>
    <row r="34" spans="1:43" ht="14.25" customHeight="1" x14ac:dyDescent="0.45">
      <c r="A34" s="190" t="s">
        <v>49</v>
      </c>
      <c r="B34" s="190"/>
      <c r="C34" s="190"/>
      <c r="D34" s="190"/>
      <c r="E34" s="190"/>
      <c r="F34" s="1"/>
      <c r="G34" s="9"/>
      <c r="H34" s="1"/>
      <c r="I34" s="1"/>
      <c r="J34" s="69" t="s">
        <v>89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71"/>
      <c r="V34" s="71"/>
      <c r="W34" s="71"/>
      <c r="X34" s="71"/>
      <c r="Y34" s="71"/>
      <c r="Z34" s="1"/>
      <c r="AA34" s="86"/>
      <c r="AB34" s="86"/>
      <c r="AC34" s="86"/>
      <c r="AD34" s="86"/>
      <c r="AE34" s="86"/>
      <c r="AF34" s="147"/>
      <c r="AG34" s="146"/>
      <c r="AH34" s="147"/>
      <c r="AI34" s="146"/>
      <c r="AJ34" s="147"/>
      <c r="AK34" s="146"/>
      <c r="AL34" s="86"/>
      <c r="AM34" s="86"/>
      <c r="AN34" s="86"/>
      <c r="AO34" s="86"/>
      <c r="AP34" s="86"/>
      <c r="AQ34" s="86"/>
    </row>
    <row r="35" spans="1:43" ht="14.25" customHeight="1" x14ac:dyDescent="0.45">
      <c r="A35" s="1"/>
      <c r="B35" s="1"/>
      <c r="C35" s="1"/>
      <c r="D35" s="1"/>
      <c r="E35" s="1"/>
      <c r="F35" s="1"/>
      <c r="G35" s="9"/>
      <c r="H35" s="1"/>
      <c r="I35" s="1"/>
      <c r="J35" s="69" t="s">
        <v>91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6"/>
      <c r="AB35" s="86"/>
      <c r="AC35" s="86"/>
      <c r="AD35" s="86"/>
      <c r="AE35" s="86"/>
      <c r="AF35" s="147"/>
      <c r="AG35" s="146"/>
      <c r="AH35" s="147"/>
      <c r="AI35" s="146"/>
      <c r="AJ35" s="147"/>
      <c r="AK35" s="146"/>
      <c r="AL35" s="86"/>
      <c r="AM35" s="86"/>
      <c r="AN35" s="86"/>
      <c r="AO35" s="86"/>
      <c r="AP35" s="86"/>
      <c r="AQ35" s="86"/>
    </row>
    <row r="36" spans="1:43" ht="14.25" customHeight="1" x14ac:dyDescent="0.45">
      <c r="A36" s="1"/>
      <c r="B36" s="1"/>
      <c r="C36" s="1"/>
      <c r="D36" s="1"/>
      <c r="E36" s="1"/>
      <c r="F36" s="1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95" t="s">
        <v>107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7"/>
      <c r="AG37" s="146"/>
      <c r="AH37" s="147"/>
      <c r="AI37" s="146"/>
      <c r="AJ37" s="147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1" t="s">
        <v>37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6"/>
      <c r="AC38" s="86"/>
      <c r="AD38" s="86"/>
      <c r="AE38" s="86"/>
      <c r="AF38" s="148"/>
      <c r="AG38" s="146"/>
      <c r="AH38" s="148"/>
      <c r="AI38" s="146"/>
      <c r="AJ38" s="148"/>
      <c r="AK38" s="146"/>
      <c r="AL38" s="86"/>
      <c r="AM38" s="86"/>
      <c r="AN38" s="86"/>
      <c r="AO38" s="86"/>
      <c r="AP38" s="86"/>
      <c r="AQ38" s="86"/>
    </row>
    <row r="39" spans="1:43" ht="14.25" customHeight="1" x14ac:dyDescent="0.45">
      <c r="A39" s="1"/>
      <c r="B39" s="1"/>
      <c r="C39" s="1"/>
      <c r="D39" s="1"/>
      <c r="E39" s="1"/>
      <c r="F39" s="1"/>
      <c r="G39" s="9"/>
      <c r="H39" s="1"/>
      <c r="I39" s="1"/>
      <c r="J39" s="69" t="s">
        <v>108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9"/>
      <c r="AC39" s="89"/>
      <c r="AD39" s="89"/>
      <c r="AE39" s="89"/>
      <c r="AF39" s="176"/>
      <c r="AG39" s="146"/>
      <c r="AH39" s="176"/>
      <c r="AI39" s="146"/>
      <c r="AJ39" s="176"/>
      <c r="AK39" s="146"/>
      <c r="AL39" s="86"/>
      <c r="AM39" s="86"/>
      <c r="AN39" s="86"/>
      <c r="AO39" s="86"/>
      <c r="AP39" s="86"/>
      <c r="AQ39" s="86"/>
    </row>
    <row r="40" spans="1:43" ht="7.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1" t="s">
        <v>39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</row>
    <row r="42" spans="1:43" ht="14.2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69" t="s">
        <v>109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14.25" customHeight="1" x14ac:dyDescent="0.45">
      <c r="A44" s="1"/>
      <c r="B44" s="1"/>
      <c r="C44" s="1"/>
      <c r="D44" s="1"/>
      <c r="E44" s="1"/>
      <c r="F44" s="1"/>
      <c r="G44" s="9"/>
      <c r="H44" s="1"/>
      <c r="I44" s="85" t="s">
        <v>111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</row>
    <row r="45" spans="1:43" ht="16.5" customHeight="1" x14ac:dyDescent="0.45">
      <c r="A45" s="1"/>
      <c r="B45" s="1"/>
      <c r="C45" s="1"/>
      <c r="D45" s="1"/>
      <c r="E45" s="1"/>
      <c r="F45" s="1"/>
      <c r="G45" s="9"/>
      <c r="H45" s="1"/>
      <c r="I45" s="1"/>
      <c r="J45" s="96" t="s">
        <v>110</v>
      </c>
      <c r="R45" s="71"/>
      <c r="S45" s="71"/>
      <c r="T45" s="71"/>
      <c r="U45" s="1"/>
      <c r="V45" s="1"/>
      <c r="W45" s="1"/>
      <c r="X45" s="1"/>
      <c r="Y45" s="1"/>
      <c r="Z45" s="1"/>
    </row>
    <row r="46" spans="1:43" ht="16.5" customHeight="1" x14ac:dyDescent="0.45">
      <c r="A46" s="1"/>
      <c r="B46" s="1"/>
      <c r="C46" s="1"/>
      <c r="D46" s="1"/>
      <c r="E46" s="1"/>
      <c r="F46" s="1"/>
      <c r="G46" s="9"/>
      <c r="H46" s="1"/>
      <c r="I46" s="1"/>
      <c r="J46" s="180" t="s">
        <v>13</v>
      </c>
      <c r="K46" s="180"/>
      <c r="L46" s="180" t="s">
        <v>14</v>
      </c>
      <c r="M46" s="180"/>
      <c r="N46" s="180"/>
      <c r="O46" s="180" t="s">
        <v>15</v>
      </c>
      <c r="P46" s="180"/>
      <c r="Q46" s="180"/>
      <c r="R46" s="71"/>
      <c r="S46" s="71"/>
      <c r="T46" s="71"/>
      <c r="U46" s="1"/>
      <c r="V46" s="1"/>
      <c r="W46" s="71"/>
      <c r="X46" s="71"/>
      <c r="Y46" s="1"/>
      <c r="Z46" s="1"/>
    </row>
    <row r="47" spans="1:43" ht="16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181">
        <v>10</v>
      </c>
      <c r="K47" s="181"/>
      <c r="L47" s="183">
        <f>+'Data Key-in'!B20</f>
        <v>68906</v>
      </c>
      <c r="M47" s="183"/>
      <c r="N47" s="183"/>
      <c r="O47" s="183">
        <f>+'Data Key-in'!E20</f>
        <v>84063</v>
      </c>
      <c r="P47" s="183"/>
      <c r="Q47" s="183"/>
      <c r="R47" s="71"/>
      <c r="S47" s="71"/>
      <c r="T47" s="71"/>
      <c r="U47" s="1"/>
      <c r="V47" s="1"/>
      <c r="W47" s="71"/>
      <c r="X47" s="7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81">
        <v>15</v>
      </c>
      <c r="K48" s="181"/>
      <c r="L48" s="183">
        <f>+'Data Key-in'!B21</f>
        <v>75748</v>
      </c>
      <c r="M48" s="183"/>
      <c r="N48" s="183"/>
      <c r="O48" s="183">
        <f>+'Data Key-in'!E21</f>
        <v>106031</v>
      </c>
      <c r="P48" s="183"/>
      <c r="Q48" s="183"/>
      <c r="R48" s="71"/>
      <c r="S48" s="71"/>
      <c r="T48" s="71"/>
      <c r="U48" s="1"/>
      <c r="V48" s="81" t="s">
        <v>16</v>
      </c>
      <c r="W48" s="71"/>
      <c r="X48" s="71"/>
      <c r="Y48" s="1"/>
      <c r="Z48" s="1"/>
    </row>
    <row r="49" spans="1:26" ht="16.5" customHeight="1" x14ac:dyDescent="0.45">
      <c r="A49" s="1"/>
      <c r="B49" s="1"/>
      <c r="C49" s="1"/>
      <c r="D49" s="1"/>
      <c r="E49" s="1"/>
      <c r="F49" s="1"/>
      <c r="G49" s="9"/>
      <c r="H49" s="1"/>
      <c r="I49" s="1"/>
      <c r="J49" s="181">
        <v>20</v>
      </c>
      <c r="K49" s="181"/>
      <c r="L49" s="183">
        <f>+'Data Key-in'!B22</f>
        <v>81498</v>
      </c>
      <c r="M49" s="183"/>
      <c r="N49" s="183"/>
      <c r="O49" s="183">
        <f>+'Data Key-in'!E22</f>
        <v>131861</v>
      </c>
      <c r="P49" s="183"/>
      <c r="Q49" s="183"/>
      <c r="R49" s="71"/>
      <c r="S49" s="71"/>
      <c r="T49" s="71"/>
      <c r="U49" s="1"/>
      <c r="V49" s="1"/>
      <c r="W49" s="71"/>
      <c r="X49" s="71"/>
      <c r="Y49" s="1"/>
      <c r="Z49" s="1"/>
    </row>
    <row r="50" spans="1:26" ht="16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81">
        <v>25</v>
      </c>
      <c r="K50" s="181"/>
      <c r="L50" s="183" t="str">
        <f>+'Data Key-in'!B23</f>
        <v xml:space="preserve"> </v>
      </c>
      <c r="M50" s="183"/>
      <c r="N50" s="183"/>
      <c r="O50" s="183" t="str">
        <f>+'Data Key-in'!E23</f>
        <v xml:space="preserve"> </v>
      </c>
      <c r="P50" s="183"/>
      <c r="Q50" s="183"/>
      <c r="R50" s="71"/>
      <c r="S50" s="71"/>
      <c r="T50" s="71"/>
      <c r="U50" s="1"/>
      <c r="V50" s="1"/>
      <c r="W50" s="71"/>
      <c r="X50" s="71"/>
      <c r="Y50" s="1"/>
      <c r="Z50" s="1"/>
    </row>
    <row r="51" spans="1:26" ht="16.5" customHeight="1" x14ac:dyDescent="0.45">
      <c r="A51" s="1"/>
      <c r="B51" s="1"/>
      <c r="C51" s="1"/>
      <c r="D51" s="1"/>
      <c r="E51" s="1"/>
      <c r="F51" s="1"/>
      <c r="G51" s="9"/>
      <c r="H51" s="1"/>
      <c r="I51" s="71"/>
      <c r="J51" s="80" t="s">
        <v>104</v>
      </c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1"/>
      <c r="V51" s="1"/>
      <c r="W51" s="1"/>
      <c r="X51" s="1"/>
      <c r="Y51" s="1"/>
      <c r="Z51" s="1"/>
    </row>
    <row r="52" spans="1:26" ht="14.25" customHeight="1" x14ac:dyDescent="0.45">
      <c r="A52" s="1"/>
      <c r="B52" s="1"/>
      <c r="C52" s="1"/>
      <c r="D52" s="1"/>
      <c r="E52" s="1"/>
      <c r="F52" s="1"/>
      <c r="G52" s="9"/>
      <c r="H52" s="1"/>
      <c r="I52" s="71"/>
      <c r="J52" s="62" t="s">
        <v>135</v>
      </c>
      <c r="K52" s="8"/>
      <c r="L52" s="8"/>
      <c r="M52" s="8"/>
      <c r="N52" s="8"/>
      <c r="O52" s="19"/>
      <c r="P52" s="19"/>
      <c r="Q52" s="19"/>
      <c r="R52" s="19"/>
      <c r="S52" s="19"/>
      <c r="T52" s="19"/>
      <c r="U52" s="1"/>
      <c r="V52" s="1"/>
      <c r="W52" s="1"/>
      <c r="X52" s="1"/>
      <c r="Y52" s="1"/>
      <c r="Z52" s="1"/>
    </row>
    <row r="53" spans="1:26" ht="14.25" customHeight="1" x14ac:dyDescent="0.45">
      <c r="A53" s="1"/>
      <c r="B53" s="1"/>
      <c r="C53" s="1"/>
      <c r="D53" s="1"/>
      <c r="E53" s="1"/>
      <c r="F53" s="1"/>
      <c r="G53" s="1"/>
      <c r="H53" s="1"/>
      <c r="I53" s="7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45">
      <c r="A54" s="5" t="s">
        <v>41</v>
      </c>
      <c r="B54" s="5"/>
      <c r="C54" s="5"/>
      <c r="D54" s="5" t="str">
        <f>+'Data Key-in'!E7</f>
        <v>Male</v>
      </c>
      <c r="E54" s="20" t="s">
        <v>42</v>
      </c>
      <c r="F54" s="179">
        <f>+'Data Key-in'!E8</f>
        <v>35</v>
      </c>
      <c r="G54" s="143"/>
      <c r="H54" s="144"/>
      <c r="I54" s="179" t="str">
        <f>+'Data Key-in'!E9</f>
        <v>Non-smoker</v>
      </c>
      <c r="J54" s="143"/>
      <c r="K54" s="144"/>
      <c r="L54" s="5"/>
      <c r="M54" s="5"/>
      <c r="N54" s="5"/>
      <c r="O54" s="5"/>
      <c r="P54" s="5"/>
      <c r="Q54" s="5"/>
      <c r="R54" s="5"/>
      <c r="S54" s="5"/>
      <c r="T54" s="5"/>
      <c r="U54" s="1"/>
      <c r="V54" s="1"/>
      <c r="W54" s="1"/>
      <c r="X54" s="1"/>
      <c r="Y54" s="1"/>
      <c r="Z54" s="1"/>
    </row>
    <row r="55" spans="1:26" ht="14.25" customHeight="1" x14ac:dyDescent="0.45">
      <c r="A55" s="5" t="s">
        <v>43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62" t="s">
        <v>94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1"/>
      <c r="U65" s="1"/>
      <c r="V65" s="1"/>
      <c r="W65" s="1"/>
      <c r="X65" s="1"/>
      <c r="Y65" s="1"/>
      <c r="Z65" s="1"/>
    </row>
    <row r="66" spans="1:26" ht="14.25" customHeight="1" x14ac:dyDescent="0.45">
      <c r="A66" s="64"/>
      <c r="B66" s="64"/>
      <c r="C66" s="64"/>
      <c r="D66" s="64"/>
      <c r="E66" s="64"/>
      <c r="F66" s="64"/>
      <c r="G66" s="64"/>
      <c r="H66" s="64"/>
      <c r="I66" s="64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64"/>
      <c r="U66" s="64"/>
      <c r="V66" s="64"/>
      <c r="W66" s="64"/>
      <c r="X66" s="64"/>
      <c r="Y66" s="64"/>
      <c r="Z66" s="64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sheetProtection sheet="1" objects="1" scenarios="1"/>
  <mergeCells count="81">
    <mergeCell ref="F54:H54"/>
    <mergeCell ref="I54:K54"/>
    <mergeCell ref="A34:E34"/>
    <mergeCell ref="J50:K50"/>
    <mergeCell ref="L50:N50"/>
    <mergeCell ref="J46:K46"/>
    <mergeCell ref="L46:N46"/>
    <mergeCell ref="O50:Q50"/>
    <mergeCell ref="J48:K48"/>
    <mergeCell ref="L48:N48"/>
    <mergeCell ref="O48:Q48"/>
    <mergeCell ref="J49:K49"/>
    <mergeCell ref="L49:N49"/>
    <mergeCell ref="O49:Q49"/>
    <mergeCell ref="O46:Q46"/>
    <mergeCell ref="J47:K47"/>
    <mergeCell ref="L47:N47"/>
    <mergeCell ref="O47:Q47"/>
    <mergeCell ref="AF38:AG38"/>
    <mergeCell ref="AH38:AI38"/>
    <mergeCell ref="AJ38:AK38"/>
    <mergeCell ref="AF39:AG39"/>
    <mergeCell ref="AH39:AI39"/>
    <mergeCell ref="AJ39:AK39"/>
    <mergeCell ref="AF36:AG36"/>
    <mergeCell ref="AH36:AI36"/>
    <mergeCell ref="AJ36:AK36"/>
    <mergeCell ref="AF37:AG37"/>
    <mergeCell ref="AH37:AI37"/>
    <mergeCell ref="AJ37:AK37"/>
    <mergeCell ref="AF34:AG34"/>
    <mergeCell ref="AH34:AI34"/>
    <mergeCell ref="AJ34:AK34"/>
    <mergeCell ref="AF35:AG35"/>
    <mergeCell ref="AH35:AI35"/>
    <mergeCell ref="AJ35:AK35"/>
    <mergeCell ref="AF33:AG33"/>
    <mergeCell ref="A25:B25"/>
    <mergeCell ref="C25:E25"/>
    <mergeCell ref="J25:N25"/>
    <mergeCell ref="O25:P25"/>
    <mergeCell ref="R25:S25"/>
    <mergeCell ref="A26:B26"/>
    <mergeCell ref="C26:E26"/>
    <mergeCell ref="A29:E29"/>
    <mergeCell ref="A31:E31"/>
    <mergeCell ref="A32:E32"/>
    <mergeCell ref="A33:E33"/>
    <mergeCell ref="W33:Y33"/>
    <mergeCell ref="A23:B23"/>
    <mergeCell ref="C23:E23"/>
    <mergeCell ref="M23:N23"/>
    <mergeCell ref="O23:P23"/>
    <mergeCell ref="R23:S23"/>
    <mergeCell ref="A24:B24"/>
    <mergeCell ref="C24:E24"/>
    <mergeCell ref="M24:N24"/>
    <mergeCell ref="O24:P24"/>
    <mergeCell ref="R24:S24"/>
    <mergeCell ref="R20:S20"/>
    <mergeCell ref="M21:N21"/>
    <mergeCell ref="O21:P21"/>
    <mergeCell ref="R21:S21"/>
    <mergeCell ref="A22:B22"/>
    <mergeCell ref="C22:E22"/>
    <mergeCell ref="M22:N22"/>
    <mergeCell ref="O22:P22"/>
    <mergeCell ref="R22:S22"/>
    <mergeCell ref="O20:P20"/>
    <mergeCell ref="A13:E13"/>
    <mergeCell ref="C14:E14"/>
    <mergeCell ref="A15:E15"/>
    <mergeCell ref="D20:E20"/>
    <mergeCell ref="J20:N20"/>
    <mergeCell ref="A9:E10"/>
    <mergeCell ref="H9:T10"/>
    <mergeCell ref="A1:C1"/>
    <mergeCell ref="A3:T3"/>
    <mergeCell ref="G5:M5"/>
    <mergeCell ref="R5:T5"/>
    <mergeCell ref="D7:J7"/>
  </mergeCells>
  <hyperlinks>
    <hyperlink ref="A1:C1" location="'Data Key-in'!A1" display="Data Key-in" xr:uid="{3D40DFF1-E27B-4DDE-9E33-D445F8D46E5A}"/>
  </hyperlinks>
  <printOptions horizontalCentered="1" verticalCentered="1"/>
  <pageMargins left="0.25" right="0.25" top="0.5" bottom="0.5" header="0" footer="0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7358-6738-4D9A-8EB0-B3952939E359}">
  <sheetPr>
    <pageSetUpPr fitToPage="1"/>
  </sheetPr>
  <dimension ref="A1:AQ1005"/>
  <sheetViews>
    <sheetView topLeftCell="A25" workbookViewId="0">
      <selection activeCell="V38" sqref="V38"/>
    </sheetView>
  </sheetViews>
  <sheetFormatPr defaultColWidth="12.625" defaultRowHeight="15" customHeight="1" x14ac:dyDescent="0.35"/>
  <cols>
    <col min="1" max="1" width="3.75" customWidth="1"/>
    <col min="2" max="2" width="2.875" customWidth="1"/>
    <col min="3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129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55" t="s">
        <v>20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56" t="s">
        <v>21</v>
      </c>
      <c r="B9" s="157"/>
      <c r="C9" s="157"/>
      <c r="D9" s="157"/>
      <c r="E9" s="158"/>
      <c r="F9" s="1"/>
      <c r="G9" s="1"/>
      <c r="H9" s="161" t="s">
        <v>130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2" t="s">
        <v>9</v>
      </c>
      <c r="B13" s="143"/>
      <c r="C13" s="143"/>
      <c r="D13" s="143"/>
      <c r="E13" s="144"/>
      <c r="F13" s="10"/>
      <c r="G13" s="9"/>
      <c r="H13" s="1"/>
      <c r="I13" s="72" t="s">
        <v>131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121</v>
      </c>
      <c r="B15" s="143"/>
      <c r="C15" s="143"/>
      <c r="D15" s="143"/>
      <c r="E15" s="144"/>
      <c r="F15" s="1"/>
      <c r="G15" s="9"/>
      <c r="H15" s="1"/>
      <c r="I15" s="73" t="s">
        <v>97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5">
      <c r="A19" s="14" t="s">
        <v>25</v>
      </c>
      <c r="B19" s="1"/>
      <c r="C19" s="1"/>
      <c r="D19" s="177">
        <f>+'Data Key-in'!E15</f>
        <v>1.8499999999999999E-2</v>
      </c>
      <c r="E19" s="178"/>
      <c r="F19" s="97"/>
      <c r="G19" s="76"/>
      <c r="H19" s="64"/>
      <c r="I19" s="64"/>
      <c r="J19" s="69" t="s">
        <v>122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4.25" customHeight="1" x14ac:dyDescent="0.45">
      <c r="A20" s="64"/>
      <c r="B20" s="64"/>
      <c r="C20" s="64"/>
      <c r="D20" s="64"/>
      <c r="E20" s="64"/>
      <c r="F20" s="97"/>
      <c r="G20" s="76"/>
      <c r="H20" s="64"/>
      <c r="I20" s="64"/>
      <c r="J20" s="69" t="s">
        <v>123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4.25" customHeight="1" x14ac:dyDescent="0.45">
      <c r="A21" s="180" t="s">
        <v>13</v>
      </c>
      <c r="B21" s="197"/>
      <c r="C21" s="180" t="s">
        <v>28</v>
      </c>
      <c r="D21" s="197"/>
      <c r="E21" s="197"/>
      <c r="F21" s="1"/>
      <c r="G21" s="9"/>
      <c r="H21" s="1"/>
      <c r="I21" s="1"/>
      <c r="J21" s="170" t="s">
        <v>26</v>
      </c>
      <c r="K21" s="166"/>
      <c r="L21" s="166"/>
      <c r="M21" s="166"/>
      <c r="N21" s="167"/>
      <c r="O21" s="171" t="s">
        <v>27</v>
      </c>
      <c r="P21" s="166"/>
      <c r="Q21" s="94" t="s">
        <v>13</v>
      </c>
      <c r="R21" s="172" t="s">
        <v>15</v>
      </c>
      <c r="S21" s="167"/>
      <c r="T21" s="1"/>
      <c r="U21" s="1"/>
      <c r="V21" s="1"/>
      <c r="W21" s="1"/>
      <c r="X21" s="1"/>
      <c r="Y21" s="1"/>
      <c r="Z21" s="1"/>
    </row>
    <row r="22" spans="1:26" ht="16.5" customHeight="1" x14ac:dyDescent="0.45">
      <c r="A22" s="181">
        <v>15</v>
      </c>
      <c r="B22" s="197"/>
      <c r="C22" s="198">
        <f>FV($D$19,A22,-$C$14,0,1)</f>
        <v>209084.55630127183</v>
      </c>
      <c r="D22" s="197"/>
      <c r="E22" s="197"/>
      <c r="F22" s="1"/>
      <c r="G22" s="9"/>
      <c r="H22" s="1"/>
      <c r="I22" s="71"/>
      <c r="J22" s="3" t="s">
        <v>29</v>
      </c>
      <c r="K22" s="3"/>
      <c r="L22" s="3"/>
      <c r="M22" s="173">
        <f>+'Data Key-in'!E10</f>
        <v>12000</v>
      </c>
      <c r="N22" s="167"/>
      <c r="O22" s="174">
        <f>10%*M22*10</f>
        <v>12000</v>
      </c>
      <c r="P22" s="166"/>
      <c r="Q22" s="93">
        <v>10</v>
      </c>
      <c r="R22" s="175">
        <f>+'Data Key-in'!M20</f>
        <v>13588</v>
      </c>
      <c r="S22" s="167"/>
      <c r="T22" s="71"/>
      <c r="U22" s="1"/>
      <c r="Z22" s="1"/>
    </row>
    <row r="23" spans="1:26" ht="16.5" customHeight="1" x14ac:dyDescent="0.45">
      <c r="A23" s="181">
        <v>20</v>
      </c>
      <c r="B23" s="197"/>
      <c r="C23" s="198">
        <f>FV($D$19,(A23-$A$22),0,-C22,1)</f>
        <v>229153.83101186733</v>
      </c>
      <c r="D23" s="197"/>
      <c r="E23" s="197"/>
      <c r="F23" s="1"/>
      <c r="G23" s="9"/>
      <c r="H23" s="1"/>
      <c r="I23" s="71"/>
      <c r="J23" s="79" t="s">
        <v>50</v>
      </c>
      <c r="K23" s="3"/>
      <c r="L23" s="3"/>
      <c r="M23" s="173">
        <f>+'Data Key-in'!E10</f>
        <v>12000</v>
      </c>
      <c r="N23" s="167"/>
      <c r="O23" s="174">
        <f>20%*M23*5</f>
        <v>12000</v>
      </c>
      <c r="P23" s="166"/>
      <c r="Q23" s="93">
        <v>15</v>
      </c>
      <c r="R23" s="175">
        <f>+'Data Key-in'!M21</f>
        <v>28223</v>
      </c>
      <c r="S23" s="167"/>
      <c r="T23" s="71"/>
      <c r="U23" s="1"/>
      <c r="Z23" s="1"/>
    </row>
    <row r="24" spans="1:26" ht="16.5" customHeight="1" x14ac:dyDescent="0.45">
      <c r="A24" s="181">
        <v>25</v>
      </c>
      <c r="B24" s="197"/>
      <c r="C24" s="198">
        <f>FV($D$19,(A24-$A$22),0,-C22,1)</f>
        <v>251149.48323467368</v>
      </c>
      <c r="D24" s="197"/>
      <c r="E24" s="197"/>
      <c r="F24" s="1"/>
      <c r="G24" s="9"/>
      <c r="H24" s="1"/>
      <c r="I24" s="71"/>
      <c r="J24" s="79" t="s">
        <v>82</v>
      </c>
      <c r="K24" s="78"/>
      <c r="L24" s="78"/>
      <c r="M24" s="173">
        <f>+'Data Key-in'!E10</f>
        <v>12000</v>
      </c>
      <c r="N24" s="167"/>
      <c r="O24" s="174">
        <f>25%*M24*5</f>
        <v>15000</v>
      </c>
      <c r="P24" s="166"/>
      <c r="Q24" s="93">
        <v>20</v>
      </c>
      <c r="R24" s="175">
        <f>+'Data Key-in'!M22</f>
        <v>48139</v>
      </c>
      <c r="S24" s="167"/>
      <c r="T24" s="71"/>
      <c r="U24" s="1"/>
      <c r="Z24" s="1"/>
    </row>
    <row r="25" spans="1:26" ht="16.5" customHeight="1" x14ac:dyDescent="0.45">
      <c r="A25" s="199">
        <v>30</v>
      </c>
      <c r="B25" s="197"/>
      <c r="C25" s="198">
        <f>FV($D$19,(A25-$A$22),0,-C22,1)</f>
        <v>275256.4190200122</v>
      </c>
      <c r="D25" s="197"/>
      <c r="E25" s="197"/>
      <c r="F25" s="64"/>
      <c r="G25" s="76"/>
      <c r="H25" s="64"/>
      <c r="I25" s="71"/>
      <c r="J25" s="79" t="s">
        <v>116</v>
      </c>
      <c r="K25" s="78"/>
      <c r="L25" s="78"/>
      <c r="M25" s="173">
        <f>+'Data Key-in'!E10</f>
        <v>12000</v>
      </c>
      <c r="N25" s="167"/>
      <c r="O25" s="174">
        <f>30%*M25*5</f>
        <v>18000</v>
      </c>
      <c r="P25" s="166"/>
      <c r="Q25" s="93">
        <v>25</v>
      </c>
      <c r="R25" s="175">
        <f>+'Data Key-in'!M23</f>
        <v>74097</v>
      </c>
      <c r="S25" s="167"/>
      <c r="T25" s="71"/>
      <c r="U25" s="64"/>
      <c r="Z25" s="64"/>
    </row>
    <row r="26" spans="1:26" ht="16.5" customHeight="1" x14ac:dyDescent="0.45">
      <c r="A26" s="200"/>
      <c r="B26" s="146"/>
      <c r="C26" s="201"/>
      <c r="D26" s="146"/>
      <c r="E26" s="146"/>
      <c r="F26" s="64"/>
      <c r="G26" s="76"/>
      <c r="H26" s="64"/>
      <c r="I26" s="71"/>
      <c r="J26" s="79" t="s">
        <v>124</v>
      </c>
      <c r="K26" s="78"/>
      <c r="L26" s="78"/>
      <c r="M26" s="173">
        <f>+'Data Key-in'!E10</f>
        <v>12000</v>
      </c>
      <c r="N26" s="167"/>
      <c r="O26" s="174">
        <f>50%*M26*5</f>
        <v>30000</v>
      </c>
      <c r="P26" s="166"/>
      <c r="Q26" s="93">
        <v>30</v>
      </c>
      <c r="R26" s="175" t="str">
        <f>+'Data Key-in'!M24</f>
        <v xml:space="preserve"> </v>
      </c>
      <c r="S26" s="167"/>
      <c r="T26" s="71"/>
      <c r="U26" s="64"/>
      <c r="Z26" s="64"/>
    </row>
    <row r="27" spans="1:26" ht="16.5" customHeight="1" x14ac:dyDescent="0.45">
      <c r="A27" s="71"/>
      <c r="B27" s="71"/>
      <c r="C27" s="71"/>
      <c r="D27" s="71"/>
      <c r="E27" s="71"/>
      <c r="F27" s="1"/>
      <c r="G27" s="9"/>
      <c r="H27" s="1"/>
      <c r="I27" s="71"/>
      <c r="J27" s="170" t="s">
        <v>30</v>
      </c>
      <c r="K27" s="166"/>
      <c r="L27" s="166"/>
      <c r="M27" s="166"/>
      <c r="N27" s="167"/>
      <c r="O27" s="165">
        <f>SUM(O22:P26)</f>
        <v>87000</v>
      </c>
      <c r="P27" s="166"/>
      <c r="Q27" s="92"/>
      <c r="R27" s="165" t="str">
        <f>+R26</f>
        <v xml:space="preserve"> </v>
      </c>
      <c r="S27" s="167"/>
      <c r="T27" s="71"/>
      <c r="U27" s="1"/>
      <c r="Z27" s="1"/>
    </row>
    <row r="28" spans="1:26" ht="16.5" customHeight="1" x14ac:dyDescent="0.45">
      <c r="A28" s="155" t="s">
        <v>32</v>
      </c>
      <c r="B28" s="155"/>
      <c r="C28" s="155"/>
      <c r="D28" s="155"/>
      <c r="E28" s="155"/>
      <c r="F28" s="1"/>
      <c r="G28" s="9"/>
      <c r="H28" s="1"/>
      <c r="I28" s="71"/>
      <c r="J28" s="80" t="s">
        <v>84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4" customHeight="1" x14ac:dyDescent="0.45">
      <c r="A29" s="1"/>
      <c r="B29" s="1"/>
      <c r="C29" s="1"/>
      <c r="D29" s="1"/>
      <c r="E29" s="1"/>
      <c r="F29" s="1"/>
      <c r="G29" s="9"/>
      <c r="H29" s="1"/>
      <c r="J29" s="62" t="s">
        <v>134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6" ht="14.25" customHeight="1" x14ac:dyDescent="0.45">
      <c r="A30" s="155" t="s">
        <v>33</v>
      </c>
      <c r="B30" s="155"/>
      <c r="C30" s="155"/>
      <c r="D30" s="155"/>
      <c r="E30" s="155"/>
      <c r="F30" s="1"/>
      <c r="G30" s="9"/>
      <c r="H30" s="1"/>
      <c r="I30" s="2" t="s">
        <v>31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6" ht="14.25" customHeight="1" x14ac:dyDescent="0.45">
      <c r="A31" s="162" t="s">
        <v>34</v>
      </c>
      <c r="B31" s="143"/>
      <c r="C31" s="143"/>
      <c r="D31" s="143"/>
      <c r="E31" s="144"/>
      <c r="F31" s="1"/>
      <c r="G31" s="9"/>
      <c r="H31" s="1"/>
      <c r="I31" s="1"/>
      <c r="J31" s="69" t="s">
        <v>87</v>
      </c>
      <c r="K31" s="1"/>
      <c r="L31" s="1"/>
      <c r="M31" s="1"/>
      <c r="N31" s="1"/>
      <c r="R31" s="17"/>
      <c r="S31" s="1"/>
      <c r="T31" s="1"/>
      <c r="U31" s="1"/>
      <c r="V31" s="1"/>
      <c r="W31" s="1"/>
    </row>
    <row r="32" spans="1:26" ht="14.25" customHeight="1" x14ac:dyDescent="0.45">
      <c r="A32" s="162" t="s">
        <v>35</v>
      </c>
      <c r="B32" s="143"/>
      <c r="C32" s="143"/>
      <c r="D32" s="143"/>
      <c r="E32" s="144"/>
      <c r="F32" s="1"/>
      <c r="G32" s="9"/>
      <c r="H32" s="1"/>
      <c r="I32" s="1"/>
      <c r="J32" s="69" t="s">
        <v>86</v>
      </c>
      <c r="L32" s="1"/>
      <c r="M32" s="1"/>
      <c r="N32" s="1"/>
      <c r="O32" s="1"/>
      <c r="P32" s="1"/>
      <c r="Q32" s="1"/>
      <c r="R32" s="1"/>
      <c r="S32" s="1"/>
      <c r="T32" s="1"/>
      <c r="U32" s="71"/>
      <c r="V32" s="82"/>
      <c r="W32" s="83"/>
    </row>
    <row r="33" spans="1:43" ht="14.25" customHeight="1" x14ac:dyDescent="0.45">
      <c r="A33" s="1"/>
      <c r="B33" s="1"/>
      <c r="C33" s="1"/>
      <c r="D33" s="1"/>
      <c r="E33" s="1"/>
      <c r="F33" s="1"/>
      <c r="G33" s="9"/>
      <c r="H33" s="1"/>
      <c r="I33" s="1"/>
      <c r="J33" s="69" t="s">
        <v>88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71"/>
      <c r="V33" s="71"/>
      <c r="W33" s="71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</row>
    <row r="34" spans="1:43" ht="14.25" customHeight="1" x14ac:dyDescent="0.45">
      <c r="A34" s="71"/>
      <c r="B34" s="71"/>
      <c r="C34" s="71"/>
      <c r="D34" s="71"/>
      <c r="E34" s="71"/>
      <c r="F34" s="1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71"/>
      <c r="V34" s="71"/>
      <c r="W34" s="81"/>
      <c r="X34" s="71"/>
      <c r="Y34" s="71"/>
      <c r="Z34" s="1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</row>
    <row r="35" spans="1:43" ht="14.25" customHeight="1" x14ac:dyDescent="0.45">
      <c r="A35" s="71"/>
      <c r="B35" s="71"/>
      <c r="C35" s="71"/>
      <c r="D35" s="71"/>
      <c r="E35" s="71"/>
      <c r="F35" s="1"/>
      <c r="G35" s="9"/>
      <c r="H35" s="1"/>
      <c r="I35" s="1"/>
      <c r="J35" s="85" t="s">
        <v>90</v>
      </c>
      <c r="K35" s="1"/>
      <c r="L35" s="1"/>
      <c r="M35" s="1"/>
      <c r="N35" s="1"/>
      <c r="O35" s="1"/>
      <c r="P35" s="1"/>
      <c r="T35" s="1"/>
      <c r="U35" s="71"/>
      <c r="V35" s="71"/>
      <c r="W35" s="142" t="s">
        <v>16</v>
      </c>
      <c r="X35" s="143"/>
      <c r="Y35" s="144"/>
      <c r="Z35" s="1"/>
      <c r="AA35" s="86"/>
      <c r="AB35" s="86"/>
      <c r="AC35" s="86"/>
      <c r="AD35" s="86"/>
      <c r="AE35" s="86"/>
      <c r="AF35" s="145"/>
      <c r="AG35" s="146"/>
      <c r="AH35" s="66"/>
      <c r="AI35" s="87"/>
      <c r="AJ35" s="88"/>
      <c r="AK35" s="87"/>
      <c r="AL35" s="86"/>
      <c r="AM35" s="86"/>
      <c r="AN35" s="86"/>
      <c r="AO35" s="86"/>
      <c r="AP35" s="86"/>
      <c r="AQ35" s="86"/>
    </row>
    <row r="36" spans="1:43" ht="14.25" customHeight="1" x14ac:dyDescent="0.45">
      <c r="A36" s="71"/>
      <c r="B36" s="71"/>
      <c r="C36" s="71"/>
      <c r="D36" s="71"/>
      <c r="E36" s="71"/>
      <c r="F36" s="1"/>
      <c r="G36" s="9"/>
      <c r="H36" s="1"/>
      <c r="I36" s="1"/>
      <c r="J36" s="69" t="s">
        <v>89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71"/>
      <c r="V36" s="71"/>
      <c r="W36" s="71"/>
      <c r="X36" s="71"/>
      <c r="Y36" s="7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1"/>
      <c r="J37" s="69" t="s">
        <v>91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7"/>
      <c r="AG37" s="146"/>
      <c r="AH37" s="147"/>
      <c r="AI37" s="146"/>
      <c r="AJ37" s="147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6"/>
      <c r="AC38" s="86"/>
      <c r="AD38" s="86"/>
      <c r="AE38" s="86"/>
      <c r="AF38" s="147"/>
      <c r="AG38" s="146"/>
      <c r="AH38" s="147"/>
      <c r="AI38" s="146"/>
      <c r="AJ38" s="147"/>
      <c r="AK38" s="146"/>
      <c r="AL38" s="86"/>
      <c r="AM38" s="86"/>
      <c r="AN38" s="86"/>
      <c r="AO38" s="86"/>
      <c r="AP38" s="86"/>
      <c r="AQ38" s="86"/>
    </row>
    <row r="39" spans="1:43" ht="14.25" customHeight="1" x14ac:dyDescent="0.45">
      <c r="A39" s="1"/>
      <c r="B39" s="1"/>
      <c r="C39" s="1"/>
      <c r="D39" s="1"/>
      <c r="E39" s="1"/>
      <c r="F39" s="1"/>
      <c r="G39" s="9"/>
      <c r="H39" s="1"/>
      <c r="I39" s="18" t="s">
        <v>36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6"/>
      <c r="AC39" s="86"/>
      <c r="AD39" s="86"/>
      <c r="AE39" s="86"/>
      <c r="AF39" s="147"/>
      <c r="AG39" s="146"/>
      <c r="AH39" s="147"/>
      <c r="AI39" s="146"/>
      <c r="AJ39" s="147"/>
      <c r="AK39" s="146"/>
      <c r="AL39" s="86"/>
      <c r="AM39" s="86"/>
      <c r="AN39" s="86"/>
      <c r="AO39" s="86"/>
      <c r="AP39" s="86"/>
      <c r="AQ39" s="86"/>
    </row>
    <row r="40" spans="1:43" ht="14.2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 t="s">
        <v>37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148"/>
      <c r="AG40" s="146"/>
      <c r="AH40" s="148"/>
      <c r="AI40" s="146"/>
      <c r="AJ40" s="148"/>
      <c r="AK40" s="14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1" t="s">
        <v>38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9"/>
      <c r="AC41" s="89"/>
      <c r="AD41" s="89"/>
      <c r="AE41" s="89"/>
      <c r="AF41" s="176"/>
      <c r="AG41" s="146"/>
      <c r="AH41" s="176"/>
      <c r="AI41" s="146"/>
      <c r="AJ41" s="176"/>
      <c r="AK41" s="146"/>
      <c r="AL41" s="86"/>
      <c r="AM41" s="86"/>
      <c r="AN41" s="86"/>
      <c r="AO41" s="86"/>
      <c r="AP41" s="86"/>
      <c r="AQ41" s="86"/>
    </row>
    <row r="42" spans="1:43" ht="7.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1"/>
      <c r="J43" s="1" t="s">
        <v>39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14.25" customHeight="1" x14ac:dyDescent="0.45">
      <c r="A44" s="1"/>
      <c r="B44" s="1"/>
      <c r="C44" s="1"/>
      <c r="D44" s="1"/>
      <c r="E44" s="1"/>
      <c r="F44" s="1"/>
      <c r="G44" s="9"/>
      <c r="H44" s="1"/>
      <c r="I44" s="1"/>
      <c r="J44" s="1" t="s">
        <v>40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</row>
    <row r="45" spans="1:43" ht="14.25" customHeight="1" x14ac:dyDescent="0.45">
      <c r="A45" s="1"/>
      <c r="B45" s="1"/>
      <c r="C45" s="1"/>
      <c r="D45" s="1"/>
      <c r="E45" s="1"/>
      <c r="F45" s="1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</row>
    <row r="46" spans="1:43" ht="14.25" customHeight="1" x14ac:dyDescent="0.45">
      <c r="A46" s="1"/>
      <c r="B46" s="1"/>
      <c r="C46" s="1"/>
      <c r="D46" s="1"/>
      <c r="E46" s="1"/>
      <c r="F46" s="1"/>
      <c r="G46" s="9"/>
      <c r="H46" s="1"/>
      <c r="I46" s="85" t="s">
        <v>92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</row>
    <row r="47" spans="1:43" ht="4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80" t="s">
        <v>13</v>
      </c>
      <c r="K48" s="180"/>
      <c r="L48" s="180" t="s">
        <v>14</v>
      </c>
      <c r="M48" s="180"/>
      <c r="N48" s="180"/>
      <c r="O48" s="180" t="s">
        <v>15</v>
      </c>
      <c r="P48" s="180"/>
      <c r="Q48" s="180"/>
      <c r="R48" s="71"/>
      <c r="S48" s="71"/>
      <c r="T48" s="71"/>
      <c r="U48" s="1"/>
      <c r="V48" s="1"/>
      <c r="W48" s="1"/>
      <c r="X48" s="1"/>
      <c r="Y48" s="1"/>
      <c r="Z48" s="1"/>
    </row>
    <row r="49" spans="1:26" ht="16.5" customHeight="1" x14ac:dyDescent="0.45">
      <c r="A49" s="1"/>
      <c r="B49" s="1"/>
      <c r="C49" s="1"/>
      <c r="D49" s="1"/>
      <c r="E49" s="1"/>
      <c r="F49" s="1"/>
      <c r="G49" s="9"/>
      <c r="H49" s="1"/>
      <c r="I49" s="1"/>
      <c r="J49" s="181">
        <v>15</v>
      </c>
      <c r="K49" s="181"/>
      <c r="L49" s="183">
        <f>+'Data Key-in'!B21</f>
        <v>75748</v>
      </c>
      <c r="M49" s="183"/>
      <c r="N49" s="183"/>
      <c r="O49" s="183">
        <f>+'Data Key-in'!E21</f>
        <v>106031</v>
      </c>
      <c r="P49" s="183"/>
      <c r="Q49" s="183"/>
      <c r="R49" s="71"/>
      <c r="S49" s="71"/>
      <c r="T49" s="71"/>
      <c r="U49" s="1"/>
      <c r="V49" s="1"/>
      <c r="W49" s="71"/>
      <c r="X49" s="71"/>
      <c r="Y49" s="1"/>
      <c r="Z49" s="1"/>
    </row>
    <row r="50" spans="1:26" ht="16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81">
        <v>20</v>
      </c>
      <c r="K50" s="181"/>
      <c r="L50" s="183">
        <f>+'Data Key-in'!B22</f>
        <v>81498</v>
      </c>
      <c r="M50" s="183"/>
      <c r="N50" s="183"/>
      <c r="O50" s="183">
        <f>+'Data Key-in'!E22</f>
        <v>131861</v>
      </c>
      <c r="P50" s="183"/>
      <c r="Q50" s="183"/>
      <c r="R50" s="71"/>
      <c r="S50" s="71"/>
      <c r="T50" s="71"/>
      <c r="U50" s="1"/>
      <c r="V50" s="1"/>
      <c r="W50" s="71"/>
      <c r="X50" s="71"/>
      <c r="Y50" s="1"/>
      <c r="Z50" s="1"/>
    </row>
    <row r="51" spans="1:26" ht="16.5" customHeight="1" x14ac:dyDescent="0.45">
      <c r="A51" s="1"/>
      <c r="B51" s="1"/>
      <c r="C51" s="1"/>
      <c r="D51" s="1"/>
      <c r="E51" s="1"/>
      <c r="F51" s="1"/>
      <c r="G51" s="9"/>
      <c r="H51" s="1"/>
      <c r="I51" s="1"/>
      <c r="J51" s="181">
        <v>25</v>
      </c>
      <c r="K51" s="181"/>
      <c r="L51" s="183" t="str">
        <f>+'Data Key-in'!B23</f>
        <v xml:space="preserve"> </v>
      </c>
      <c r="M51" s="183"/>
      <c r="N51" s="183"/>
      <c r="O51" s="183" t="str">
        <f>+'Data Key-in'!E23</f>
        <v xml:space="preserve"> </v>
      </c>
      <c r="P51" s="183"/>
      <c r="Q51" s="183"/>
      <c r="R51" s="71"/>
      <c r="S51" s="71"/>
      <c r="T51" s="71"/>
      <c r="U51" s="1"/>
      <c r="V51" s="81" t="s">
        <v>16</v>
      </c>
      <c r="W51" s="71"/>
      <c r="X51" s="71"/>
      <c r="Y51" s="1"/>
      <c r="Z51" s="1"/>
    </row>
    <row r="52" spans="1:26" ht="16.5" customHeight="1" x14ac:dyDescent="0.45">
      <c r="A52" s="1"/>
      <c r="B52" s="1"/>
      <c r="C52" s="1"/>
      <c r="D52" s="1"/>
      <c r="E52" s="1"/>
      <c r="F52" s="1"/>
      <c r="G52" s="9"/>
      <c r="H52" s="1"/>
      <c r="I52" s="1"/>
      <c r="J52" s="181">
        <v>30</v>
      </c>
      <c r="K52" s="181"/>
      <c r="L52" s="183" t="str">
        <f>+'Data Key-in'!B24</f>
        <v xml:space="preserve"> </v>
      </c>
      <c r="M52" s="183"/>
      <c r="N52" s="183"/>
      <c r="O52" s="183" t="str">
        <f>+'Data Key-in'!E24</f>
        <v xml:space="preserve"> </v>
      </c>
      <c r="P52" s="183"/>
      <c r="Q52" s="183"/>
      <c r="R52" s="71"/>
      <c r="S52" s="71"/>
      <c r="T52" s="71"/>
      <c r="U52" s="1"/>
      <c r="V52" s="1"/>
      <c r="W52" s="71"/>
      <c r="X52" s="71"/>
      <c r="Y52" s="1"/>
      <c r="Z52" s="1"/>
    </row>
    <row r="53" spans="1:26" ht="16.5" customHeight="1" x14ac:dyDescent="0.45">
      <c r="A53" s="1"/>
      <c r="B53" s="1"/>
      <c r="C53" s="1"/>
      <c r="D53" s="1"/>
      <c r="E53" s="1"/>
      <c r="F53" s="1"/>
      <c r="G53" s="9"/>
      <c r="H53" s="1"/>
      <c r="J53" s="80" t="s">
        <v>93</v>
      </c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1"/>
      <c r="V53" s="1"/>
      <c r="W53" s="1"/>
      <c r="X53" s="1"/>
      <c r="Y53" s="1"/>
      <c r="Z53" s="1"/>
    </row>
    <row r="54" spans="1:26" ht="14.25" customHeight="1" x14ac:dyDescent="0.45">
      <c r="A54" s="1"/>
      <c r="B54" s="1"/>
      <c r="C54" s="1"/>
      <c r="D54" s="1"/>
      <c r="E54" s="1"/>
      <c r="F54" s="1"/>
      <c r="G54" s="9"/>
      <c r="H54" s="1"/>
      <c r="I54" s="71"/>
      <c r="J54" s="62" t="s">
        <v>134</v>
      </c>
      <c r="K54" s="8"/>
      <c r="L54" s="8"/>
      <c r="M54" s="8"/>
      <c r="N54" s="8"/>
      <c r="O54" s="19"/>
      <c r="P54" s="19"/>
      <c r="Q54" s="19"/>
      <c r="R54" s="19"/>
      <c r="S54" s="19"/>
      <c r="T54" s="19"/>
      <c r="U54" s="1"/>
      <c r="V54" s="1"/>
      <c r="W54" s="1"/>
      <c r="X54" s="1"/>
      <c r="Y54" s="1"/>
      <c r="Z54" s="1"/>
    </row>
    <row r="55" spans="1:26" ht="14.25" customHeight="1" x14ac:dyDescent="0.45">
      <c r="A55" s="1"/>
      <c r="B55" s="1"/>
      <c r="C55" s="1"/>
      <c r="D55" s="1"/>
      <c r="E55" s="1"/>
      <c r="F55" s="1"/>
      <c r="G55" s="1"/>
      <c r="H55" s="1"/>
      <c r="I55" s="7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5" t="s">
        <v>41</v>
      </c>
      <c r="B56" s="5"/>
      <c r="C56" s="5"/>
      <c r="D56" s="5" t="str">
        <f>+'Data Key-in'!E7</f>
        <v>Male</v>
      </c>
      <c r="E56" s="20" t="s">
        <v>42</v>
      </c>
      <c r="F56" s="179">
        <f>+'Data Key-in'!E8</f>
        <v>35</v>
      </c>
      <c r="G56" s="143"/>
      <c r="H56" s="144"/>
      <c r="I56" s="179" t="str">
        <f>+'Data Key-in'!E9</f>
        <v>Non-smoker</v>
      </c>
      <c r="J56" s="143"/>
      <c r="K56" s="144"/>
      <c r="L56" s="5"/>
      <c r="M56" s="5"/>
      <c r="N56" s="5"/>
      <c r="O56" s="5"/>
      <c r="P56" s="5"/>
      <c r="Q56" s="5"/>
      <c r="R56" s="5"/>
      <c r="S56" s="5"/>
      <c r="T56" s="5"/>
      <c r="U56" s="1"/>
      <c r="V56" s="1"/>
      <c r="W56" s="1"/>
      <c r="X56" s="1"/>
      <c r="Y56" s="1"/>
      <c r="Z56" s="1"/>
    </row>
    <row r="57" spans="1:26" ht="14.25" customHeight="1" x14ac:dyDescent="0.45">
      <c r="A57" s="5" t="s">
        <v>43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62" t="s">
        <v>94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71"/>
      <c r="T64" s="7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71"/>
      <c r="T65" s="7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64"/>
      <c r="B68" s="64"/>
      <c r="C68" s="64"/>
      <c r="D68" s="64"/>
      <c r="E68" s="64"/>
      <c r="F68" s="64"/>
      <c r="G68" s="64"/>
      <c r="H68" s="64"/>
      <c r="I68" s="64"/>
      <c r="T68" s="64"/>
      <c r="U68" s="64"/>
      <c r="V68" s="64"/>
      <c r="W68" s="64"/>
      <c r="X68" s="64"/>
      <c r="Y68" s="64"/>
      <c r="Z68" s="64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4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sheetProtection sheet="1" objects="1" scenarios="1"/>
  <mergeCells count="85">
    <mergeCell ref="O26:P26"/>
    <mergeCell ref="R26:S26"/>
    <mergeCell ref="L52:N52"/>
    <mergeCell ref="O52:Q52"/>
    <mergeCell ref="L50:N50"/>
    <mergeCell ref="O50:Q50"/>
    <mergeCell ref="L51:N51"/>
    <mergeCell ref="O51:Q51"/>
    <mergeCell ref="L48:N48"/>
    <mergeCell ref="O48:Q48"/>
    <mergeCell ref="L49:N49"/>
    <mergeCell ref="O49:Q49"/>
    <mergeCell ref="A31:E31"/>
    <mergeCell ref="A32:E32"/>
    <mergeCell ref="F56:H56"/>
    <mergeCell ref="I56:K56"/>
    <mergeCell ref="M26:N26"/>
    <mergeCell ref="J52:K52"/>
    <mergeCell ref="J50:K50"/>
    <mergeCell ref="J51:K51"/>
    <mergeCell ref="J48:K48"/>
    <mergeCell ref="J49:K49"/>
    <mergeCell ref="AF40:AG40"/>
    <mergeCell ref="AH40:AI40"/>
    <mergeCell ref="AJ40:AK40"/>
    <mergeCell ref="AF41:AG41"/>
    <mergeCell ref="AH41:AI41"/>
    <mergeCell ref="AJ41:AK41"/>
    <mergeCell ref="AF38:AG38"/>
    <mergeCell ref="AH38:AI38"/>
    <mergeCell ref="AJ38:AK38"/>
    <mergeCell ref="AF39:AG39"/>
    <mergeCell ref="AH39:AI39"/>
    <mergeCell ref="AJ39:AK39"/>
    <mergeCell ref="AF36:AG36"/>
    <mergeCell ref="AH36:AI36"/>
    <mergeCell ref="AJ36:AK36"/>
    <mergeCell ref="AF37:AG37"/>
    <mergeCell ref="AH37:AI37"/>
    <mergeCell ref="AJ37:AK37"/>
    <mergeCell ref="W35:Y35"/>
    <mergeCell ref="AF35:AG35"/>
    <mergeCell ref="A24:B24"/>
    <mergeCell ref="C24:E24"/>
    <mergeCell ref="J27:N27"/>
    <mergeCell ref="O27:P27"/>
    <mergeCell ref="R27:S27"/>
    <mergeCell ref="A25:B25"/>
    <mergeCell ref="C25:E25"/>
    <mergeCell ref="M25:N25"/>
    <mergeCell ref="O25:P25"/>
    <mergeCell ref="R25:S25"/>
    <mergeCell ref="A28:E28"/>
    <mergeCell ref="A30:E30"/>
    <mergeCell ref="A26:B26"/>
    <mergeCell ref="C26:E26"/>
    <mergeCell ref="M24:N24"/>
    <mergeCell ref="O24:P24"/>
    <mergeCell ref="R24:S24"/>
    <mergeCell ref="A23:B23"/>
    <mergeCell ref="C23:E23"/>
    <mergeCell ref="M23:N23"/>
    <mergeCell ref="O23:P23"/>
    <mergeCell ref="R23:S23"/>
    <mergeCell ref="R21:S21"/>
    <mergeCell ref="M22:N22"/>
    <mergeCell ref="O22:P22"/>
    <mergeCell ref="R22:S22"/>
    <mergeCell ref="A21:B21"/>
    <mergeCell ref="C21:E21"/>
    <mergeCell ref="O21:P21"/>
    <mergeCell ref="A22:B22"/>
    <mergeCell ref="C22:E22"/>
    <mergeCell ref="A13:E13"/>
    <mergeCell ref="C14:E14"/>
    <mergeCell ref="A15:E15"/>
    <mergeCell ref="D19:E19"/>
    <mergeCell ref="J21:N21"/>
    <mergeCell ref="A9:E10"/>
    <mergeCell ref="H9:T10"/>
    <mergeCell ref="A1:C1"/>
    <mergeCell ref="A3:T3"/>
    <mergeCell ref="G5:M5"/>
    <mergeCell ref="R5:T5"/>
    <mergeCell ref="D7:J7"/>
  </mergeCells>
  <hyperlinks>
    <hyperlink ref="A1:C1" location="'Data Key-in'!A1" display="Data Key-in" xr:uid="{61663767-606F-4005-9AA1-B0D16B603A40}"/>
  </hyperlinks>
  <printOptions horizontalCentered="1" verticalCentered="1"/>
  <pageMargins left="0.25" right="0.25" top="0.5" bottom="0.5" header="0" footer="0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3E5F-B62D-49E7-94ED-A6C8F3EE2B96}">
  <sheetPr>
    <pageSetUpPr fitToPage="1"/>
  </sheetPr>
  <dimension ref="A1:AQ1005"/>
  <sheetViews>
    <sheetView topLeftCell="A40" workbookViewId="0">
      <selection activeCell="Q56" sqref="Q56"/>
    </sheetView>
  </sheetViews>
  <sheetFormatPr defaultColWidth="12.625" defaultRowHeight="15" customHeight="1" x14ac:dyDescent="0.35"/>
  <cols>
    <col min="1" max="1" width="3.75" customWidth="1"/>
    <col min="2" max="2" width="2.875" customWidth="1"/>
    <col min="3" max="3" width="6.875" customWidth="1"/>
    <col min="4" max="5" width="5.25" customWidth="1"/>
    <col min="6" max="6" width="1.5" customWidth="1"/>
    <col min="7" max="7" width="0.375" customWidth="1"/>
    <col min="8" max="8" width="1.25" customWidth="1"/>
    <col min="9" max="9" width="3.75" customWidth="1"/>
    <col min="10" max="10" width="5.3125" customWidth="1"/>
    <col min="11" max="11" width="5.875" customWidth="1"/>
    <col min="12" max="12" width="4.25" customWidth="1"/>
    <col min="13" max="13" width="7.3125" customWidth="1"/>
    <col min="14" max="14" width="5.25" customWidth="1"/>
    <col min="15" max="15" width="6.125" customWidth="1"/>
    <col min="16" max="16" width="5.375" customWidth="1"/>
    <col min="17" max="17" width="6.5625" customWidth="1"/>
    <col min="18" max="18" width="5.125" customWidth="1"/>
    <col min="19" max="19" width="7.875" customWidth="1"/>
    <col min="20" max="20" width="5.25" customWidth="1"/>
    <col min="21" max="26" width="7.625" customWidth="1"/>
  </cols>
  <sheetData>
    <row r="1" spans="1:26" ht="14.25" customHeight="1" x14ac:dyDescent="0.45">
      <c r="A1" s="149" t="s">
        <v>0</v>
      </c>
      <c r="B1" s="150"/>
      <c r="C1" s="1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5">
      <c r="A3" s="152" t="s">
        <v>125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4"/>
      <c r="U3" s="1"/>
      <c r="V3" s="1"/>
      <c r="W3" s="1"/>
      <c r="X3" s="1"/>
      <c r="Y3" s="1"/>
      <c r="Z3" s="1"/>
    </row>
    <row r="4" spans="1:26" ht="14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6" t="s">
        <v>18</v>
      </c>
      <c r="B5" s="1"/>
      <c r="C5" s="1"/>
      <c r="D5" s="1"/>
      <c r="E5" s="1"/>
      <c r="F5" s="1"/>
      <c r="G5" s="153" t="str">
        <f>+'Data Key-in'!E6</f>
        <v>Mr. A</v>
      </c>
      <c r="H5" s="143"/>
      <c r="I5" s="143"/>
      <c r="J5" s="143"/>
      <c r="K5" s="143"/>
      <c r="L5" s="143"/>
      <c r="M5" s="144"/>
      <c r="N5" s="1"/>
      <c r="O5" s="1"/>
      <c r="P5" s="1"/>
      <c r="Q5" s="7" t="s">
        <v>19</v>
      </c>
      <c r="R5" s="154" t="str">
        <f>+'Data Key-in'!E5</f>
        <v>31st March 2022</v>
      </c>
      <c r="S5" s="143"/>
      <c r="T5" s="144"/>
      <c r="U5" s="1"/>
      <c r="V5" s="1"/>
      <c r="W5" s="1"/>
      <c r="X5" s="1"/>
      <c r="Y5" s="1"/>
      <c r="Z5" s="1"/>
    </row>
    <row r="6" spans="1:26" ht="14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5">
      <c r="A7" s="1"/>
      <c r="B7" s="1"/>
      <c r="C7" s="1"/>
      <c r="D7" s="186" t="s">
        <v>44</v>
      </c>
      <c r="E7" s="143"/>
      <c r="F7" s="143"/>
      <c r="G7" s="143"/>
      <c r="H7" s="143"/>
      <c r="I7" s="143"/>
      <c r="J7" s="1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45">
      <c r="A9" s="161" t="s">
        <v>45</v>
      </c>
      <c r="B9" s="157"/>
      <c r="C9" s="157"/>
      <c r="D9" s="157"/>
      <c r="E9" s="158"/>
      <c r="F9" s="1"/>
      <c r="G9" s="1"/>
      <c r="H9" s="161" t="s">
        <v>126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1"/>
      <c r="V9" s="1"/>
      <c r="W9" s="1"/>
      <c r="X9" s="1"/>
      <c r="Y9" s="1"/>
      <c r="Z9" s="1"/>
    </row>
    <row r="10" spans="1:26" ht="15" customHeight="1" x14ac:dyDescent="0.45">
      <c r="A10" s="159"/>
      <c r="B10" s="160"/>
      <c r="C10" s="160"/>
      <c r="D10" s="160"/>
      <c r="E10" s="146"/>
      <c r="F10" s="8"/>
      <c r="G10" s="9"/>
      <c r="H10" s="159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46"/>
      <c r="U10" s="1"/>
      <c r="V10" s="1"/>
      <c r="W10" s="1"/>
      <c r="X10" s="1"/>
      <c r="Y10" s="1"/>
      <c r="Z10" s="1"/>
    </row>
    <row r="11" spans="1:26" ht="1.5" customHeigh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  <c r="W11" s="1"/>
      <c r="X11" s="1"/>
      <c r="Y11" s="1"/>
      <c r="Z11" s="1"/>
    </row>
    <row r="12" spans="1:26" ht="14.25" customHeight="1" x14ac:dyDescent="0.45">
      <c r="A12" s="1"/>
      <c r="B12" s="1"/>
      <c r="C12" s="1"/>
      <c r="D12" s="1"/>
      <c r="E12" s="1"/>
      <c r="F12" s="4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5">
      <c r="A13" s="164" t="s">
        <v>46</v>
      </c>
      <c r="B13" s="143"/>
      <c r="C13" s="143"/>
      <c r="D13" s="143"/>
      <c r="E13" s="144"/>
      <c r="F13" s="10"/>
      <c r="G13" s="9"/>
      <c r="H13" s="1"/>
      <c r="I13" s="72" t="s">
        <v>127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5">
      <c r="A14" s="1"/>
      <c r="B14" s="2" t="s">
        <v>22</v>
      </c>
      <c r="C14" s="163">
        <f>+'Data Key-in'!E10+'Data Key-in'!E11</f>
        <v>12000</v>
      </c>
      <c r="D14" s="143"/>
      <c r="E14" s="144"/>
      <c r="F14" s="4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5">
      <c r="A15" s="164" t="s">
        <v>121</v>
      </c>
      <c r="B15" s="143"/>
      <c r="C15" s="143"/>
      <c r="D15" s="143"/>
      <c r="E15" s="144"/>
      <c r="F15" s="1"/>
      <c r="G15" s="9"/>
      <c r="H15" s="1"/>
      <c r="I15" s="73" t="s">
        <v>103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45">
      <c r="A16" s="4"/>
      <c r="B16" s="4" t="s">
        <v>23</v>
      </c>
      <c r="C16" s="4"/>
      <c r="D16" s="11">
        <f>+'Data Key-in'!E13</f>
        <v>20</v>
      </c>
      <c r="E16" s="11" t="s">
        <v>24</v>
      </c>
      <c r="F16" s="1"/>
      <c r="G16" s="9"/>
      <c r="H16" s="1"/>
      <c r="I16" s="12"/>
      <c r="J16" s="69" t="s">
        <v>80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45">
      <c r="A17" s="74"/>
      <c r="B17" s="74"/>
      <c r="C17" s="74"/>
      <c r="D17" s="75"/>
      <c r="E17" s="75"/>
      <c r="F17" s="64"/>
      <c r="G17" s="76"/>
      <c r="H17" s="64"/>
      <c r="I17" s="77"/>
      <c r="J17" s="69" t="s">
        <v>79</v>
      </c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4.25" customHeight="1" x14ac:dyDescent="0.45">
      <c r="A18" s="1"/>
      <c r="B18" s="1"/>
      <c r="C18" s="1"/>
      <c r="D18" s="1"/>
      <c r="E18" s="1"/>
      <c r="F18" s="13"/>
      <c r="G18" s="9"/>
      <c r="H18" s="1"/>
      <c r="I18" s="1"/>
      <c r="J18" s="69" t="s">
        <v>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5">
      <c r="A19" s="14" t="s">
        <v>25</v>
      </c>
      <c r="B19" s="1"/>
      <c r="C19" s="1"/>
      <c r="D19" s="177">
        <f>+'Data Key-in'!E15</f>
        <v>1.8499999999999999E-2</v>
      </c>
      <c r="E19" s="178"/>
      <c r="F19" s="97"/>
      <c r="G19" s="76"/>
      <c r="H19" s="64"/>
      <c r="I19" s="64"/>
      <c r="J19" s="69" t="s">
        <v>122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4.25" customHeight="1" x14ac:dyDescent="0.45">
      <c r="A20" s="64"/>
      <c r="B20" s="64"/>
      <c r="C20" s="64"/>
      <c r="D20" s="64"/>
      <c r="E20" s="64"/>
      <c r="F20" s="97"/>
      <c r="G20" s="76"/>
      <c r="H20" s="64"/>
      <c r="I20" s="64"/>
      <c r="J20" s="69" t="s">
        <v>123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4.25" customHeight="1" x14ac:dyDescent="0.45">
      <c r="A21" s="180" t="s">
        <v>13</v>
      </c>
      <c r="B21" s="197"/>
      <c r="C21" s="180" t="s">
        <v>28</v>
      </c>
      <c r="D21" s="197"/>
      <c r="E21" s="197"/>
      <c r="F21" s="1"/>
      <c r="G21" s="9"/>
      <c r="H21" s="1"/>
      <c r="I21" s="1"/>
      <c r="J21" s="170" t="s">
        <v>26</v>
      </c>
      <c r="K21" s="166"/>
      <c r="L21" s="166"/>
      <c r="M21" s="166"/>
      <c r="N21" s="167"/>
      <c r="O21" s="171" t="s">
        <v>27</v>
      </c>
      <c r="P21" s="166"/>
      <c r="Q21" s="94" t="s">
        <v>13</v>
      </c>
      <c r="R21" s="172" t="s">
        <v>15</v>
      </c>
      <c r="S21" s="167"/>
      <c r="T21" s="1"/>
      <c r="U21" s="1"/>
      <c r="V21" s="1"/>
      <c r="W21" s="1"/>
      <c r="X21" s="1"/>
      <c r="Y21" s="1"/>
      <c r="Z21" s="1"/>
    </row>
    <row r="22" spans="1:26" ht="16.5" customHeight="1" x14ac:dyDescent="0.45">
      <c r="A22" s="181">
        <v>15</v>
      </c>
      <c r="B22" s="197"/>
      <c r="C22" s="198">
        <f>FV($D$19,A22,-$C$14,0,1)</f>
        <v>209084.55630127183</v>
      </c>
      <c r="D22" s="197"/>
      <c r="E22" s="197"/>
      <c r="F22" s="1"/>
      <c r="G22" s="9"/>
      <c r="H22" s="1"/>
      <c r="I22" s="71"/>
      <c r="J22" s="3" t="s">
        <v>29</v>
      </c>
      <c r="K22" s="3"/>
      <c r="L22" s="3"/>
      <c r="M22" s="173">
        <f>+'Data Key-in'!E10</f>
        <v>12000</v>
      </c>
      <c r="N22" s="167"/>
      <c r="O22" s="174">
        <f>10%*M22*10</f>
        <v>12000</v>
      </c>
      <c r="P22" s="166"/>
      <c r="Q22" s="93">
        <v>10</v>
      </c>
      <c r="R22" s="175">
        <f>+'Data Key-in'!M20</f>
        <v>13588</v>
      </c>
      <c r="S22" s="167"/>
      <c r="T22" s="71"/>
      <c r="U22" s="1"/>
      <c r="Z22" s="1"/>
    </row>
    <row r="23" spans="1:26" ht="16.5" customHeight="1" x14ac:dyDescent="0.45">
      <c r="A23" s="181">
        <v>20</v>
      </c>
      <c r="B23" s="197"/>
      <c r="C23" s="198">
        <f>FV($D$19,(A23-$A$22),0,-C22,1)</f>
        <v>229153.83101186733</v>
      </c>
      <c r="D23" s="197"/>
      <c r="E23" s="197"/>
      <c r="F23" s="1"/>
      <c r="G23" s="9"/>
      <c r="H23" s="1"/>
      <c r="I23" s="71"/>
      <c r="J23" s="79" t="s">
        <v>50</v>
      </c>
      <c r="K23" s="3"/>
      <c r="L23" s="3"/>
      <c r="M23" s="173">
        <f>+'Data Key-in'!E10</f>
        <v>12000</v>
      </c>
      <c r="N23" s="167"/>
      <c r="O23" s="174">
        <f>20%*M23*5</f>
        <v>12000</v>
      </c>
      <c r="P23" s="166"/>
      <c r="Q23" s="93">
        <v>15</v>
      </c>
      <c r="R23" s="175">
        <f>+'Data Key-in'!M21</f>
        <v>28223</v>
      </c>
      <c r="S23" s="167"/>
      <c r="T23" s="71"/>
      <c r="U23" s="1"/>
      <c r="Z23" s="1"/>
    </row>
    <row r="24" spans="1:26" ht="16.5" customHeight="1" x14ac:dyDescent="0.45">
      <c r="A24" s="181">
        <v>25</v>
      </c>
      <c r="B24" s="197"/>
      <c r="C24" s="198">
        <f>FV($D$19,(A24-$A$22),0,-C22,1)</f>
        <v>251149.48323467368</v>
      </c>
      <c r="D24" s="197"/>
      <c r="E24" s="197"/>
      <c r="F24" s="1"/>
      <c r="G24" s="9"/>
      <c r="H24" s="1"/>
      <c r="I24" s="71"/>
      <c r="J24" s="79" t="s">
        <v>82</v>
      </c>
      <c r="K24" s="78"/>
      <c r="L24" s="78"/>
      <c r="M24" s="173">
        <f>+'Data Key-in'!E10</f>
        <v>12000</v>
      </c>
      <c r="N24" s="167"/>
      <c r="O24" s="174">
        <f>25%*M24*5</f>
        <v>15000</v>
      </c>
      <c r="P24" s="166"/>
      <c r="Q24" s="93">
        <v>20</v>
      </c>
      <c r="R24" s="175">
        <f>+'Data Key-in'!M22</f>
        <v>48139</v>
      </c>
      <c r="S24" s="167"/>
      <c r="T24" s="71"/>
      <c r="U24" s="1"/>
      <c r="Z24" s="1"/>
    </row>
    <row r="25" spans="1:26" ht="16.5" customHeight="1" x14ac:dyDescent="0.45">
      <c r="A25" s="199">
        <v>30</v>
      </c>
      <c r="B25" s="197"/>
      <c r="C25" s="198">
        <f>FV($D$19,(A25-$A$22),0,-C22,1)</f>
        <v>275256.4190200122</v>
      </c>
      <c r="D25" s="197"/>
      <c r="E25" s="197"/>
      <c r="F25" s="64"/>
      <c r="G25" s="76"/>
      <c r="H25" s="64"/>
      <c r="I25" s="71"/>
      <c r="J25" s="79" t="s">
        <v>116</v>
      </c>
      <c r="K25" s="78"/>
      <c r="L25" s="78"/>
      <c r="M25" s="173">
        <f>+'Data Key-in'!E10</f>
        <v>12000</v>
      </c>
      <c r="N25" s="167"/>
      <c r="O25" s="174">
        <f>30%*M25*5</f>
        <v>18000</v>
      </c>
      <c r="P25" s="166"/>
      <c r="Q25" s="93">
        <v>25</v>
      </c>
      <c r="R25" s="175">
        <f>+'Data Key-in'!M23</f>
        <v>74097</v>
      </c>
      <c r="S25" s="167"/>
      <c r="T25" s="71"/>
      <c r="U25" s="64"/>
      <c r="Z25" s="64"/>
    </row>
    <row r="26" spans="1:26" ht="16.5" customHeight="1" x14ac:dyDescent="0.45">
      <c r="A26" s="200"/>
      <c r="B26" s="146"/>
      <c r="C26" s="201"/>
      <c r="D26" s="146"/>
      <c r="E26" s="146"/>
      <c r="F26" s="64"/>
      <c r="G26" s="76"/>
      <c r="H26" s="64"/>
      <c r="I26" s="71"/>
      <c r="J26" s="79" t="s">
        <v>124</v>
      </c>
      <c r="K26" s="78"/>
      <c r="L26" s="78"/>
      <c r="M26" s="173">
        <f>+'Data Key-in'!E10</f>
        <v>12000</v>
      </c>
      <c r="N26" s="167"/>
      <c r="O26" s="174">
        <f>50%*M26*5</f>
        <v>30000</v>
      </c>
      <c r="P26" s="166"/>
      <c r="Q26" s="93">
        <v>30</v>
      </c>
      <c r="R26" s="175" t="str">
        <f>+'Data Key-in'!M24</f>
        <v xml:space="preserve"> </v>
      </c>
      <c r="S26" s="167"/>
      <c r="T26" s="71"/>
      <c r="U26" s="64"/>
      <c r="Z26" s="64"/>
    </row>
    <row r="27" spans="1:26" ht="16.5" customHeight="1" x14ac:dyDescent="0.45">
      <c r="A27" s="71"/>
      <c r="B27" s="71"/>
      <c r="C27" s="71"/>
      <c r="D27" s="71"/>
      <c r="E27" s="71"/>
      <c r="F27" s="1"/>
      <c r="G27" s="9"/>
      <c r="H27" s="1"/>
      <c r="I27" s="71"/>
      <c r="J27" s="170" t="s">
        <v>30</v>
      </c>
      <c r="K27" s="166"/>
      <c r="L27" s="166"/>
      <c r="M27" s="166"/>
      <c r="N27" s="167"/>
      <c r="O27" s="165">
        <f>SUM(O22:P26)</f>
        <v>87000</v>
      </c>
      <c r="P27" s="166"/>
      <c r="Q27" s="92"/>
      <c r="R27" s="165" t="str">
        <f>+R26</f>
        <v xml:space="preserve"> </v>
      </c>
      <c r="S27" s="167"/>
      <c r="T27" s="71"/>
      <c r="U27" s="1"/>
      <c r="Z27" s="1"/>
    </row>
    <row r="28" spans="1:26" ht="16.5" customHeight="1" x14ac:dyDescent="0.45">
      <c r="A28" s="155" t="s">
        <v>32</v>
      </c>
      <c r="B28" s="155"/>
      <c r="C28" s="155"/>
      <c r="D28" s="155"/>
      <c r="E28" s="155"/>
      <c r="F28" s="1"/>
      <c r="G28" s="9"/>
      <c r="H28" s="1"/>
      <c r="I28" s="71"/>
      <c r="J28" s="80" t="s">
        <v>104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4" customHeight="1" x14ac:dyDescent="0.45">
      <c r="A29" s="1"/>
      <c r="B29" s="1"/>
      <c r="C29" s="69" t="s">
        <v>48</v>
      </c>
      <c r="D29" s="1"/>
      <c r="E29" s="1"/>
      <c r="F29" s="1"/>
      <c r="G29" s="9"/>
      <c r="H29" s="1"/>
      <c r="J29" s="62" t="s">
        <v>135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6" ht="14.25" customHeight="1" x14ac:dyDescent="0.45">
      <c r="A30" s="155" t="s">
        <v>33</v>
      </c>
      <c r="B30" s="155"/>
      <c r="C30" s="155"/>
      <c r="D30" s="155"/>
      <c r="E30" s="155"/>
      <c r="F30" s="1"/>
      <c r="G30" s="9"/>
      <c r="H30" s="1"/>
      <c r="I30" s="85" t="s">
        <v>47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6" ht="14.25" customHeight="1" x14ac:dyDescent="0.45">
      <c r="A31" s="162" t="s">
        <v>34</v>
      </c>
      <c r="B31" s="143"/>
      <c r="C31" s="143"/>
      <c r="D31" s="143"/>
      <c r="E31" s="144"/>
      <c r="F31" s="1"/>
      <c r="G31" s="9"/>
      <c r="H31" s="1"/>
      <c r="I31" s="1"/>
      <c r="J31" s="69" t="s">
        <v>128</v>
      </c>
      <c r="K31" s="1"/>
      <c r="L31" s="1"/>
      <c r="M31" s="1"/>
      <c r="N31" s="1"/>
      <c r="R31" s="17"/>
      <c r="S31" s="1"/>
      <c r="T31" s="1"/>
      <c r="U31" s="1"/>
      <c r="V31" s="1"/>
      <c r="W31" s="1"/>
    </row>
    <row r="32" spans="1:26" ht="14.25" customHeight="1" x14ac:dyDescent="0.45">
      <c r="A32" s="162" t="s">
        <v>35</v>
      </c>
      <c r="B32" s="143"/>
      <c r="C32" s="143"/>
      <c r="D32" s="143"/>
      <c r="E32" s="144"/>
      <c r="F32" s="1"/>
      <c r="G32" s="9"/>
      <c r="H32" s="1"/>
      <c r="I32" s="1"/>
      <c r="J32" s="69" t="s">
        <v>86</v>
      </c>
      <c r="L32" s="1"/>
      <c r="M32" s="1"/>
      <c r="N32" s="1"/>
      <c r="O32" s="1"/>
      <c r="P32" s="1"/>
      <c r="Q32" s="1"/>
      <c r="R32" s="1"/>
      <c r="S32" s="1"/>
      <c r="T32" s="1"/>
      <c r="U32" s="71"/>
      <c r="V32" s="82"/>
      <c r="W32" s="83"/>
    </row>
    <row r="33" spans="1:43" ht="14.25" customHeight="1" x14ac:dyDescent="0.45">
      <c r="A33" s="190" t="s">
        <v>49</v>
      </c>
      <c r="B33" s="190"/>
      <c r="C33" s="190"/>
      <c r="D33" s="190"/>
      <c r="E33" s="190"/>
      <c r="F33" s="1"/>
      <c r="G33" s="9"/>
      <c r="H33" s="1"/>
      <c r="I33" s="1"/>
      <c r="J33" s="69" t="s">
        <v>88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71"/>
      <c r="V33" s="71"/>
      <c r="W33" s="71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</row>
    <row r="34" spans="1:43" ht="14.25" customHeight="1" x14ac:dyDescent="0.45">
      <c r="A34" s="71"/>
      <c r="B34" s="71"/>
      <c r="C34" s="71"/>
      <c r="D34" s="71"/>
      <c r="E34" s="71"/>
      <c r="F34" s="1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71"/>
      <c r="V34" s="71"/>
      <c r="W34" s="81"/>
      <c r="X34" s="71"/>
      <c r="Y34" s="71"/>
      <c r="Z34" s="1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</row>
    <row r="35" spans="1:43" ht="14.25" customHeight="1" x14ac:dyDescent="0.45">
      <c r="A35" s="71"/>
      <c r="B35" s="71"/>
      <c r="C35" s="71"/>
      <c r="D35" s="71"/>
      <c r="E35" s="71"/>
      <c r="F35" s="1"/>
      <c r="G35" s="9"/>
      <c r="H35" s="1"/>
      <c r="I35" s="1"/>
      <c r="J35" s="85" t="s">
        <v>105</v>
      </c>
      <c r="K35" s="1"/>
      <c r="L35" s="1"/>
      <c r="M35" s="1"/>
      <c r="N35" s="1"/>
      <c r="O35" s="1"/>
      <c r="P35" s="1"/>
      <c r="T35" s="1"/>
      <c r="U35" s="71"/>
      <c r="V35" s="71"/>
      <c r="W35" s="142" t="s">
        <v>16</v>
      </c>
      <c r="X35" s="143"/>
      <c r="Y35" s="144"/>
      <c r="Z35" s="1"/>
      <c r="AA35" s="86"/>
      <c r="AB35" s="86"/>
      <c r="AC35" s="86"/>
      <c r="AD35" s="86"/>
      <c r="AE35" s="86"/>
      <c r="AF35" s="145"/>
      <c r="AG35" s="146"/>
      <c r="AH35" s="66"/>
      <c r="AI35" s="87"/>
      <c r="AJ35" s="88"/>
      <c r="AK35" s="87"/>
      <c r="AL35" s="86"/>
      <c r="AM35" s="86"/>
      <c r="AN35" s="86"/>
      <c r="AO35" s="86"/>
      <c r="AP35" s="86"/>
      <c r="AQ35" s="86"/>
    </row>
    <row r="36" spans="1:43" ht="14.25" customHeight="1" x14ac:dyDescent="0.45">
      <c r="A36" s="71"/>
      <c r="B36" s="71"/>
      <c r="C36" s="71"/>
      <c r="D36" s="71"/>
      <c r="E36" s="71"/>
      <c r="F36" s="1"/>
      <c r="G36" s="9"/>
      <c r="H36" s="1"/>
      <c r="I36" s="1"/>
      <c r="J36" s="69" t="s">
        <v>89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71"/>
      <c r="V36" s="71"/>
      <c r="W36" s="71"/>
      <c r="X36" s="71"/>
      <c r="Y36" s="71"/>
      <c r="Z36" s="1"/>
      <c r="AA36" s="86"/>
      <c r="AB36" s="86"/>
      <c r="AC36" s="86"/>
      <c r="AD36" s="86"/>
      <c r="AE36" s="86"/>
      <c r="AF36" s="147"/>
      <c r="AG36" s="146"/>
      <c r="AH36" s="147"/>
      <c r="AI36" s="146"/>
      <c r="AJ36" s="147"/>
      <c r="AK36" s="146"/>
      <c r="AL36" s="86"/>
      <c r="AM36" s="86"/>
      <c r="AN36" s="86"/>
      <c r="AO36" s="86"/>
      <c r="AP36" s="86"/>
      <c r="AQ36" s="86"/>
    </row>
    <row r="37" spans="1:43" ht="14.25" customHeight="1" x14ac:dyDescent="0.45">
      <c r="A37" s="1"/>
      <c r="B37" s="1"/>
      <c r="C37" s="1"/>
      <c r="D37" s="1"/>
      <c r="E37" s="1"/>
      <c r="F37" s="1"/>
      <c r="G37" s="9"/>
      <c r="H37" s="1"/>
      <c r="I37" s="1"/>
      <c r="J37" s="69" t="s">
        <v>91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86"/>
      <c r="AB37" s="86"/>
      <c r="AC37" s="86"/>
      <c r="AD37" s="86"/>
      <c r="AE37" s="86"/>
      <c r="AF37" s="147"/>
      <c r="AG37" s="146"/>
      <c r="AH37" s="147"/>
      <c r="AI37" s="146"/>
      <c r="AJ37" s="147"/>
      <c r="AK37" s="146"/>
      <c r="AL37" s="86"/>
      <c r="AM37" s="86"/>
      <c r="AN37" s="86"/>
      <c r="AO37" s="86"/>
      <c r="AP37" s="86"/>
      <c r="AQ37" s="86"/>
    </row>
    <row r="38" spans="1:43" ht="14.25" customHeight="1" x14ac:dyDescent="0.45">
      <c r="A38" s="1"/>
      <c r="B38" s="1"/>
      <c r="C38" s="1"/>
      <c r="D38" s="1"/>
      <c r="E38" s="1"/>
      <c r="F38" s="1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"/>
      <c r="AB38" s="86"/>
      <c r="AC38" s="86"/>
      <c r="AD38" s="86"/>
      <c r="AE38" s="86"/>
      <c r="AF38" s="147"/>
      <c r="AG38" s="146"/>
      <c r="AH38" s="147"/>
      <c r="AI38" s="146"/>
      <c r="AJ38" s="147"/>
      <c r="AK38" s="146"/>
      <c r="AL38" s="86"/>
      <c r="AM38" s="86"/>
      <c r="AN38" s="86"/>
      <c r="AO38" s="86"/>
      <c r="AP38" s="86"/>
      <c r="AQ38" s="86"/>
    </row>
    <row r="39" spans="1:43" ht="14.25" customHeight="1" x14ac:dyDescent="0.45">
      <c r="A39" s="1"/>
      <c r="B39" s="1"/>
      <c r="C39" s="1"/>
      <c r="D39" s="1"/>
      <c r="E39" s="1"/>
      <c r="F39" s="1"/>
      <c r="G39" s="9"/>
      <c r="H39" s="1"/>
      <c r="I39" s="95" t="s">
        <v>107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86"/>
      <c r="AB39" s="86"/>
      <c r="AC39" s="86"/>
      <c r="AD39" s="86"/>
      <c r="AE39" s="86"/>
      <c r="AF39" s="147"/>
      <c r="AG39" s="146"/>
      <c r="AH39" s="147"/>
      <c r="AI39" s="146"/>
      <c r="AJ39" s="147"/>
      <c r="AK39" s="146"/>
      <c r="AL39" s="86"/>
      <c r="AM39" s="86"/>
      <c r="AN39" s="86"/>
      <c r="AO39" s="86"/>
      <c r="AP39" s="86"/>
      <c r="AQ39" s="86"/>
    </row>
    <row r="40" spans="1:43" ht="14.25" customHeight="1" x14ac:dyDescent="0.45">
      <c r="A40" s="1"/>
      <c r="B40" s="1"/>
      <c r="C40" s="1"/>
      <c r="D40" s="1"/>
      <c r="E40" s="1"/>
      <c r="F40" s="1"/>
      <c r="G40" s="9"/>
      <c r="H40" s="1"/>
      <c r="I40" s="1"/>
      <c r="J40" s="1" t="s">
        <v>37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86"/>
      <c r="AB40" s="86"/>
      <c r="AC40" s="86"/>
      <c r="AD40" s="86"/>
      <c r="AE40" s="86"/>
      <c r="AF40" s="148"/>
      <c r="AG40" s="146"/>
      <c r="AH40" s="148"/>
      <c r="AI40" s="146"/>
      <c r="AJ40" s="148"/>
      <c r="AK40" s="146"/>
      <c r="AL40" s="86"/>
      <c r="AM40" s="86"/>
      <c r="AN40" s="86"/>
      <c r="AO40" s="86"/>
      <c r="AP40" s="86"/>
      <c r="AQ40" s="86"/>
    </row>
    <row r="41" spans="1:43" ht="14.25" customHeight="1" x14ac:dyDescent="0.45">
      <c r="A41" s="1"/>
      <c r="B41" s="1"/>
      <c r="C41" s="1"/>
      <c r="D41" s="1"/>
      <c r="E41" s="1"/>
      <c r="F41" s="1"/>
      <c r="G41" s="9"/>
      <c r="H41" s="1"/>
      <c r="I41" s="1"/>
      <c r="J41" s="69" t="s">
        <v>108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86"/>
      <c r="AB41" s="89"/>
      <c r="AC41" s="89"/>
      <c r="AD41" s="89"/>
      <c r="AE41" s="89"/>
      <c r="AF41" s="176"/>
      <c r="AG41" s="146"/>
      <c r="AH41" s="176"/>
      <c r="AI41" s="146"/>
      <c r="AJ41" s="176"/>
      <c r="AK41" s="146"/>
      <c r="AL41" s="86"/>
      <c r="AM41" s="86"/>
      <c r="AN41" s="86"/>
      <c r="AO41" s="86"/>
      <c r="AP41" s="86"/>
      <c r="AQ41" s="86"/>
    </row>
    <row r="42" spans="1:43" ht="7.5" customHeight="1" x14ac:dyDescent="0.45">
      <c r="A42" s="1"/>
      <c r="B42" s="1"/>
      <c r="C42" s="1"/>
      <c r="D42" s="1"/>
      <c r="E42" s="1"/>
      <c r="F42" s="1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</row>
    <row r="43" spans="1:43" ht="14.25" customHeight="1" x14ac:dyDescent="0.45">
      <c r="A43" s="1"/>
      <c r="B43" s="1"/>
      <c r="C43" s="1"/>
      <c r="D43" s="1"/>
      <c r="E43" s="1"/>
      <c r="F43" s="1"/>
      <c r="G43" s="9"/>
      <c r="H43" s="1"/>
      <c r="I43" s="1"/>
      <c r="J43" s="1" t="s">
        <v>39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</row>
    <row r="44" spans="1:43" ht="14.25" customHeight="1" x14ac:dyDescent="0.45">
      <c r="A44" s="1"/>
      <c r="B44" s="1"/>
      <c r="C44" s="1"/>
      <c r="D44" s="1"/>
      <c r="E44" s="1"/>
      <c r="F44" s="1"/>
      <c r="G44" s="9"/>
      <c r="H44" s="1"/>
      <c r="I44" s="1"/>
      <c r="J44" s="69" t="s">
        <v>109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</row>
    <row r="45" spans="1:43" ht="14.25" customHeight="1" x14ac:dyDescent="0.45">
      <c r="A45" s="1"/>
      <c r="B45" s="1"/>
      <c r="C45" s="1"/>
      <c r="D45" s="1"/>
      <c r="E45" s="1"/>
      <c r="F45" s="1"/>
      <c r="G45" s="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</row>
    <row r="46" spans="1:43" ht="14.25" customHeight="1" x14ac:dyDescent="0.45">
      <c r="A46" s="1"/>
      <c r="B46" s="1"/>
      <c r="C46" s="1"/>
      <c r="D46" s="1"/>
      <c r="E46" s="1"/>
      <c r="F46" s="1"/>
      <c r="G46" s="9"/>
      <c r="H46" s="1"/>
      <c r="I46" s="85" t="s">
        <v>111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</row>
    <row r="47" spans="1:43" ht="16.5" customHeight="1" x14ac:dyDescent="0.45">
      <c r="A47" s="1"/>
      <c r="B47" s="1"/>
      <c r="C47" s="1"/>
      <c r="D47" s="1"/>
      <c r="E47" s="1"/>
      <c r="F47" s="1"/>
      <c r="G47" s="9"/>
      <c r="H47" s="1"/>
      <c r="I47" s="1"/>
      <c r="J47" s="96" t="s">
        <v>110</v>
      </c>
      <c r="R47" s="71"/>
      <c r="S47" s="71"/>
      <c r="T47" s="71"/>
      <c r="U47" s="1"/>
      <c r="V47" s="1"/>
      <c r="W47" s="1"/>
      <c r="X47" s="1"/>
      <c r="Y47" s="1"/>
      <c r="Z47" s="1"/>
    </row>
    <row r="48" spans="1:43" ht="16.5" customHeight="1" x14ac:dyDescent="0.45">
      <c r="A48" s="1"/>
      <c r="B48" s="1"/>
      <c r="C48" s="1"/>
      <c r="D48" s="1"/>
      <c r="E48" s="1"/>
      <c r="F48" s="1"/>
      <c r="G48" s="9"/>
      <c r="H48" s="1"/>
      <c r="I48" s="1"/>
      <c r="J48" s="180" t="s">
        <v>13</v>
      </c>
      <c r="K48" s="180"/>
      <c r="L48" s="180" t="s">
        <v>14</v>
      </c>
      <c r="M48" s="180"/>
      <c r="N48" s="180"/>
      <c r="O48" s="180" t="s">
        <v>15</v>
      </c>
      <c r="P48" s="180"/>
      <c r="Q48" s="180"/>
      <c r="R48" s="71"/>
      <c r="S48" s="71"/>
      <c r="T48" s="71"/>
      <c r="U48" s="1"/>
      <c r="V48" s="1"/>
      <c r="W48" s="71"/>
      <c r="X48" s="71"/>
      <c r="Y48" s="1"/>
      <c r="Z48" s="1"/>
    </row>
    <row r="49" spans="1:26" ht="16.5" customHeight="1" x14ac:dyDescent="0.45">
      <c r="A49" s="64"/>
      <c r="B49" s="64"/>
      <c r="C49" s="64"/>
      <c r="D49" s="64"/>
      <c r="E49" s="64"/>
      <c r="F49" s="64"/>
      <c r="G49" s="76"/>
      <c r="H49" s="64"/>
      <c r="I49" s="64"/>
      <c r="J49" s="181">
        <v>15</v>
      </c>
      <c r="K49" s="181"/>
      <c r="L49" s="183">
        <f>+'Data Key-in'!B21</f>
        <v>75748</v>
      </c>
      <c r="M49" s="183"/>
      <c r="N49" s="183"/>
      <c r="O49" s="183">
        <f>+'Data Key-in'!E21</f>
        <v>106031</v>
      </c>
      <c r="P49" s="183"/>
      <c r="Q49" s="183"/>
      <c r="R49" s="71"/>
      <c r="S49" s="71"/>
      <c r="T49" s="71"/>
      <c r="U49" s="64"/>
      <c r="V49" s="64"/>
      <c r="W49" s="71"/>
      <c r="X49" s="71"/>
      <c r="Y49" s="64"/>
      <c r="Z49" s="64"/>
    </row>
    <row r="50" spans="1:26" ht="16.5" customHeight="1" x14ac:dyDescent="0.45">
      <c r="A50" s="1"/>
      <c r="B50" s="1"/>
      <c r="C50" s="1"/>
      <c r="D50" s="1"/>
      <c r="E50" s="1"/>
      <c r="F50" s="1"/>
      <c r="G50" s="9"/>
      <c r="H50" s="1"/>
      <c r="I50" s="1"/>
      <c r="J50" s="181">
        <v>20</v>
      </c>
      <c r="K50" s="181"/>
      <c r="L50" s="183">
        <f>+'Data Key-in'!B22</f>
        <v>81498</v>
      </c>
      <c r="M50" s="183"/>
      <c r="N50" s="183"/>
      <c r="O50" s="183">
        <f>+'Data Key-in'!E22</f>
        <v>131861</v>
      </c>
      <c r="P50" s="183"/>
      <c r="Q50" s="183"/>
      <c r="R50" s="71"/>
      <c r="S50" s="71"/>
      <c r="T50" s="71"/>
      <c r="U50" s="1"/>
      <c r="V50" s="1"/>
      <c r="W50" s="71"/>
      <c r="X50" s="71"/>
      <c r="Y50" s="1"/>
      <c r="Z50" s="1"/>
    </row>
    <row r="51" spans="1:26" ht="16.5" customHeight="1" x14ac:dyDescent="0.45">
      <c r="A51" s="1"/>
      <c r="B51" s="1"/>
      <c r="C51" s="1"/>
      <c r="D51" s="1"/>
      <c r="E51" s="1"/>
      <c r="F51" s="1"/>
      <c r="G51" s="9"/>
      <c r="H51" s="1"/>
      <c r="I51" s="1"/>
      <c r="J51" s="181">
        <v>25</v>
      </c>
      <c r="K51" s="181"/>
      <c r="L51" s="183" t="str">
        <f>+'Data Key-in'!B23</f>
        <v xml:space="preserve"> </v>
      </c>
      <c r="M51" s="183"/>
      <c r="N51" s="183"/>
      <c r="O51" s="183" t="str">
        <f>+'Data Key-in'!E23</f>
        <v xml:space="preserve"> </v>
      </c>
      <c r="P51" s="183"/>
      <c r="Q51" s="183"/>
      <c r="R51" s="71"/>
      <c r="S51" s="71"/>
      <c r="T51" s="71"/>
      <c r="U51" s="1"/>
      <c r="V51" s="81" t="s">
        <v>16</v>
      </c>
      <c r="W51" s="71"/>
      <c r="X51" s="71"/>
      <c r="Y51" s="1"/>
      <c r="Z51" s="1"/>
    </row>
    <row r="52" spans="1:26" ht="16.5" customHeight="1" x14ac:dyDescent="0.45">
      <c r="A52" s="1"/>
      <c r="B52" s="1"/>
      <c r="C52" s="1"/>
      <c r="D52" s="1"/>
      <c r="E52" s="1"/>
      <c r="F52" s="1"/>
      <c r="G52" s="9"/>
      <c r="H52" s="1"/>
      <c r="I52" s="1"/>
      <c r="J52" s="181">
        <v>30</v>
      </c>
      <c r="K52" s="181"/>
      <c r="L52" s="183" t="str">
        <f>+'Data Key-in'!B24</f>
        <v xml:space="preserve"> </v>
      </c>
      <c r="M52" s="183"/>
      <c r="N52" s="183"/>
      <c r="O52" s="183" t="str">
        <f>+'Data Key-in'!E24</f>
        <v xml:space="preserve"> </v>
      </c>
      <c r="P52" s="183"/>
      <c r="Q52" s="183"/>
      <c r="R52" s="71"/>
      <c r="S52" s="71"/>
      <c r="T52" s="71"/>
      <c r="U52" s="1"/>
      <c r="V52" s="1"/>
      <c r="W52" s="71"/>
      <c r="X52" s="71"/>
      <c r="Y52" s="1"/>
      <c r="Z52" s="1"/>
    </row>
    <row r="53" spans="1:26" ht="16.5" customHeight="1" x14ac:dyDescent="0.45">
      <c r="A53" s="1"/>
      <c r="B53" s="1"/>
      <c r="C53" s="1"/>
      <c r="D53" s="1"/>
      <c r="E53" s="1"/>
      <c r="F53" s="1"/>
      <c r="G53" s="9"/>
      <c r="H53" s="1"/>
      <c r="J53" s="80" t="s">
        <v>104</v>
      </c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1"/>
      <c r="V53" s="1"/>
      <c r="W53" s="1"/>
      <c r="X53" s="1"/>
      <c r="Y53" s="1"/>
      <c r="Z53" s="1"/>
    </row>
    <row r="54" spans="1:26" ht="14.25" customHeight="1" x14ac:dyDescent="0.45">
      <c r="A54" s="1"/>
      <c r="B54" s="1"/>
      <c r="C54" s="1"/>
      <c r="D54" s="1"/>
      <c r="E54" s="1"/>
      <c r="F54" s="1"/>
      <c r="G54" s="9"/>
      <c r="H54" s="1"/>
      <c r="I54" s="71"/>
      <c r="J54" s="62" t="s">
        <v>135</v>
      </c>
      <c r="K54" s="8"/>
      <c r="L54" s="8"/>
      <c r="M54" s="8"/>
      <c r="N54" s="8"/>
      <c r="O54" s="19"/>
      <c r="P54" s="19"/>
      <c r="Q54" s="19"/>
      <c r="R54" s="19"/>
      <c r="S54" s="19"/>
      <c r="T54" s="19"/>
      <c r="U54" s="1"/>
      <c r="V54" s="1"/>
      <c r="W54" s="1"/>
      <c r="X54" s="1"/>
      <c r="Y54" s="1"/>
      <c r="Z54" s="1"/>
    </row>
    <row r="55" spans="1:26" ht="14.25" customHeight="1" x14ac:dyDescent="0.45">
      <c r="A55" s="1"/>
      <c r="B55" s="1"/>
      <c r="C55" s="1"/>
      <c r="D55" s="1"/>
      <c r="E55" s="1"/>
      <c r="F55" s="1"/>
      <c r="G55" s="1"/>
      <c r="H55" s="1"/>
      <c r="I55" s="7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45">
      <c r="A56" s="5" t="s">
        <v>41</v>
      </c>
      <c r="B56" s="5"/>
      <c r="C56" s="5"/>
      <c r="D56" s="5" t="str">
        <f>+'Data Key-in'!E7</f>
        <v>Male</v>
      </c>
      <c r="E56" s="20" t="s">
        <v>42</v>
      </c>
      <c r="F56" s="179">
        <f>+'Data Key-in'!E8</f>
        <v>35</v>
      </c>
      <c r="G56" s="143"/>
      <c r="H56" s="144"/>
      <c r="I56" s="179" t="str">
        <f>+'Data Key-in'!E9</f>
        <v>Non-smoker</v>
      </c>
      <c r="J56" s="143"/>
      <c r="K56" s="144"/>
      <c r="L56" s="5"/>
      <c r="M56" s="5"/>
      <c r="N56" s="5"/>
      <c r="O56" s="5"/>
      <c r="P56" s="5"/>
      <c r="Q56" s="5"/>
      <c r="R56" s="5"/>
      <c r="S56" s="5"/>
      <c r="T56" s="5"/>
      <c r="U56" s="1"/>
      <c r="V56" s="1"/>
      <c r="W56" s="1"/>
      <c r="X56" s="1"/>
      <c r="Y56" s="1"/>
      <c r="Z56" s="1"/>
    </row>
    <row r="57" spans="1:26" ht="14.25" customHeight="1" x14ac:dyDescent="0.45">
      <c r="A57" s="5" t="s">
        <v>43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45">
      <c r="A58" s="62" t="s">
        <v>94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45">
      <c r="A61" s="1"/>
      <c r="B61" s="1"/>
      <c r="C61" s="1"/>
      <c r="D61" s="1"/>
      <c r="E61" s="1"/>
      <c r="F61" s="1"/>
      <c r="G61" s="1"/>
      <c r="H61" s="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"/>
      <c r="V61" s="1"/>
      <c r="W61" s="1"/>
      <c r="X61" s="1"/>
      <c r="Y61" s="1"/>
      <c r="Z61" s="1"/>
    </row>
    <row r="62" spans="1:26" ht="14.25" customHeight="1" x14ac:dyDescent="0.45">
      <c r="A62" s="1"/>
      <c r="B62" s="1"/>
      <c r="C62" s="1"/>
      <c r="D62" s="1"/>
      <c r="E62" s="1"/>
      <c r="F62" s="1"/>
      <c r="G62" s="1"/>
      <c r="H62" s="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"/>
      <c r="V62" s="1"/>
      <c r="W62" s="1"/>
      <c r="X62" s="1"/>
      <c r="Y62" s="1"/>
      <c r="Z62" s="1"/>
    </row>
    <row r="63" spans="1:26" ht="14.25" customHeight="1" x14ac:dyDescent="0.45">
      <c r="A63" s="1"/>
      <c r="B63" s="1"/>
      <c r="C63" s="1"/>
      <c r="D63" s="1"/>
      <c r="E63" s="1"/>
      <c r="F63" s="1"/>
      <c r="G63" s="1"/>
      <c r="H63" s="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"/>
      <c r="V63" s="1"/>
      <c r="W63" s="1"/>
      <c r="X63" s="1"/>
      <c r="Y63" s="1"/>
      <c r="Z63" s="1"/>
    </row>
    <row r="64" spans="1:26" ht="14.25" customHeight="1" x14ac:dyDescent="0.45">
      <c r="A64" s="1"/>
      <c r="B64" s="1"/>
      <c r="C64" s="1"/>
      <c r="D64" s="1"/>
      <c r="E64" s="1"/>
      <c r="F64" s="1"/>
      <c r="G64" s="1"/>
      <c r="H64" s="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1"/>
      <c r="V64" s="1"/>
      <c r="W64" s="1"/>
      <c r="X64" s="1"/>
      <c r="Y64" s="1"/>
      <c r="Z64" s="1"/>
    </row>
    <row r="65" spans="1:26" ht="14.25" customHeight="1" x14ac:dyDescent="0.45">
      <c r="A65" s="1"/>
      <c r="B65" s="1"/>
      <c r="C65" s="1"/>
      <c r="D65" s="1"/>
      <c r="E65" s="1"/>
      <c r="F65" s="1"/>
      <c r="G65" s="1"/>
      <c r="H65" s="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1"/>
      <c r="V65" s="1"/>
      <c r="W65" s="1"/>
      <c r="X65" s="1"/>
      <c r="Y65" s="1"/>
      <c r="Z65" s="1"/>
    </row>
    <row r="66" spans="1:26" ht="14.2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1"/>
      <c r="U66" s="1"/>
      <c r="V66" s="1"/>
      <c r="W66" s="1"/>
      <c r="X66" s="1"/>
      <c r="Y66" s="1"/>
      <c r="Z66" s="1"/>
    </row>
    <row r="67" spans="1:26" ht="14.2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1"/>
      <c r="U67" s="1"/>
      <c r="V67" s="1"/>
      <c r="W67" s="1"/>
      <c r="X67" s="1"/>
      <c r="Y67" s="1"/>
      <c r="Z67" s="1"/>
    </row>
    <row r="68" spans="1:26" ht="14.25" customHeight="1" x14ac:dyDescent="0.45">
      <c r="A68" s="64"/>
      <c r="B68" s="64"/>
      <c r="C68" s="64"/>
      <c r="D68" s="64"/>
      <c r="E68" s="64"/>
      <c r="F68" s="64"/>
      <c r="G68" s="64"/>
      <c r="H68" s="64"/>
      <c r="I68" s="64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64"/>
      <c r="U68" s="64"/>
      <c r="V68" s="64"/>
      <c r="W68" s="64"/>
      <c r="X68" s="64"/>
      <c r="Y68" s="64"/>
      <c r="Z68" s="64"/>
    </row>
    <row r="69" spans="1:26" ht="14.2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1"/>
      <c r="U69" s="1"/>
      <c r="V69" s="1"/>
      <c r="W69" s="1"/>
      <c r="X69" s="1"/>
      <c r="Y69" s="1"/>
      <c r="Z69" s="1"/>
    </row>
    <row r="70" spans="1:26" ht="14.2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 x14ac:dyDescent="0.4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sheetProtection sheet="1" objects="1" scenarios="1"/>
  <mergeCells count="86">
    <mergeCell ref="F56:H56"/>
    <mergeCell ref="I56:K56"/>
    <mergeCell ref="A33:E33"/>
    <mergeCell ref="J51:K51"/>
    <mergeCell ref="L51:N51"/>
    <mergeCell ref="O51:Q51"/>
    <mergeCell ref="J52:K52"/>
    <mergeCell ref="L52:N52"/>
    <mergeCell ref="O52:Q52"/>
    <mergeCell ref="J49:K49"/>
    <mergeCell ref="L49:N49"/>
    <mergeCell ref="O49:Q49"/>
    <mergeCell ref="J50:K50"/>
    <mergeCell ref="L50:N50"/>
    <mergeCell ref="O50:Q50"/>
    <mergeCell ref="AF41:AG41"/>
    <mergeCell ref="AH41:AI41"/>
    <mergeCell ref="AJ41:AK41"/>
    <mergeCell ref="J48:K48"/>
    <mergeCell ref="L48:N48"/>
    <mergeCell ref="O48:Q48"/>
    <mergeCell ref="AF39:AG39"/>
    <mergeCell ref="AH39:AI39"/>
    <mergeCell ref="AJ39:AK39"/>
    <mergeCell ref="AF40:AG40"/>
    <mergeCell ref="AH40:AI40"/>
    <mergeCell ref="AJ40:AK40"/>
    <mergeCell ref="AF37:AG37"/>
    <mergeCell ref="AH37:AI37"/>
    <mergeCell ref="AJ37:AK37"/>
    <mergeCell ref="AF38:AG38"/>
    <mergeCell ref="AH38:AI38"/>
    <mergeCell ref="AJ38:AK38"/>
    <mergeCell ref="AJ36:AK36"/>
    <mergeCell ref="J27:N27"/>
    <mergeCell ref="O27:P27"/>
    <mergeCell ref="R27:S27"/>
    <mergeCell ref="A28:E28"/>
    <mergeCell ref="A30:E30"/>
    <mergeCell ref="A31:E31"/>
    <mergeCell ref="A32:E32"/>
    <mergeCell ref="W35:Y35"/>
    <mergeCell ref="AF35:AG35"/>
    <mergeCell ref="AF36:AG36"/>
    <mergeCell ref="AH36:AI36"/>
    <mergeCell ref="A25:B25"/>
    <mergeCell ref="C25:E25"/>
    <mergeCell ref="M25:N25"/>
    <mergeCell ref="O25:P25"/>
    <mergeCell ref="R25:S25"/>
    <mergeCell ref="A26:B26"/>
    <mergeCell ref="C26:E26"/>
    <mergeCell ref="M26:N26"/>
    <mergeCell ref="O26:P26"/>
    <mergeCell ref="R26:S26"/>
    <mergeCell ref="A23:B23"/>
    <mergeCell ref="C23:E23"/>
    <mergeCell ref="M23:N23"/>
    <mergeCell ref="O23:P23"/>
    <mergeCell ref="R23:S23"/>
    <mergeCell ref="A24:B24"/>
    <mergeCell ref="C24:E24"/>
    <mergeCell ref="M24:N24"/>
    <mergeCell ref="O24:P24"/>
    <mergeCell ref="R24:S24"/>
    <mergeCell ref="J21:N21"/>
    <mergeCell ref="O21:P21"/>
    <mergeCell ref="R21:S21"/>
    <mergeCell ref="A22:B22"/>
    <mergeCell ref="C22:E22"/>
    <mergeCell ref="M22:N22"/>
    <mergeCell ref="O22:P22"/>
    <mergeCell ref="R22:S22"/>
    <mergeCell ref="A13:E13"/>
    <mergeCell ref="C14:E14"/>
    <mergeCell ref="A15:E15"/>
    <mergeCell ref="D19:E19"/>
    <mergeCell ref="A21:B21"/>
    <mergeCell ref="C21:E21"/>
    <mergeCell ref="A9:E10"/>
    <mergeCell ref="H9:T10"/>
    <mergeCell ref="A1:C1"/>
    <mergeCell ref="A3:T3"/>
    <mergeCell ref="G5:M5"/>
    <mergeCell ref="R5:T5"/>
    <mergeCell ref="D7:J7"/>
  </mergeCells>
  <hyperlinks>
    <hyperlink ref="A1:C1" location="'Data Key-in'!A1" display="Data Key-in" xr:uid="{06BC7914-FB44-4ABF-BBAA-6CE3F53D4E5A}"/>
  </hyperlinks>
  <printOptions horizontalCentered="1" verticalCentered="1"/>
  <pageMargins left="0.25" right="0.25" top="0.5" bottom="0.5" header="0" footer="0"/>
  <pageSetup paperSize="9"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1000"/>
  <sheetViews>
    <sheetView workbookViewId="0">
      <selection activeCell="C24" sqref="C24"/>
    </sheetView>
  </sheetViews>
  <sheetFormatPr defaultColWidth="12.625" defaultRowHeight="15" customHeight="1" x14ac:dyDescent="0.35"/>
  <cols>
    <col min="1" max="2" width="7.625" customWidth="1"/>
    <col min="3" max="3" width="17.25" bestFit="1" customWidth="1"/>
    <col min="4" max="4" width="12.5625" bestFit="1" customWidth="1"/>
    <col min="5" max="26" width="7.625" customWidth="1"/>
  </cols>
  <sheetData>
    <row r="1" spans="2:22" ht="14.25" customHeight="1" x14ac:dyDescent="0.45">
      <c r="B1" s="90" t="s">
        <v>98</v>
      </c>
      <c r="G1" s="21" t="s">
        <v>55</v>
      </c>
      <c r="L1" s="21" t="s">
        <v>54</v>
      </c>
    </row>
    <row r="2" spans="2:22" ht="14.25" customHeight="1" x14ac:dyDescent="0.45">
      <c r="B2" s="22" t="s">
        <v>56</v>
      </c>
      <c r="C2" s="91" t="s">
        <v>14</v>
      </c>
      <c r="D2" s="91" t="s">
        <v>15</v>
      </c>
      <c r="E2" s="24"/>
      <c r="F2" s="25"/>
      <c r="G2" s="22" t="s">
        <v>56</v>
      </c>
      <c r="H2" s="23" t="s">
        <v>57</v>
      </c>
      <c r="I2" s="23"/>
      <c r="J2" s="24"/>
      <c r="K2" s="25"/>
      <c r="L2" s="22" t="s">
        <v>56</v>
      </c>
      <c r="M2" s="23" t="s">
        <v>57</v>
      </c>
      <c r="N2" s="23"/>
      <c r="O2" s="24"/>
    </row>
    <row r="3" spans="2:22" ht="14.25" customHeight="1" x14ac:dyDescent="0.45">
      <c r="B3" s="26">
        <v>1</v>
      </c>
      <c r="C3" s="27">
        <f>-+'6P20E English'!C$14</f>
        <v>-12000</v>
      </c>
      <c r="D3" s="27">
        <f>-+'6P20E English'!C$14</f>
        <v>-12000</v>
      </c>
      <c r="E3" s="28"/>
      <c r="F3" s="29"/>
      <c r="G3" s="26">
        <v>1</v>
      </c>
      <c r="H3" s="27">
        <f>-+'6P20E English'!C14</f>
        <v>-12000</v>
      </c>
      <c r="I3" s="27">
        <f>-+'6P20E English'!C14</f>
        <v>-12000</v>
      </c>
      <c r="J3" s="28">
        <f>-+'6P20E English'!C14</f>
        <v>-12000</v>
      </c>
      <c r="K3" s="29"/>
      <c r="L3" s="26">
        <v>1</v>
      </c>
      <c r="M3" s="27">
        <f>-+'6P20E English'!C14</f>
        <v>-12000</v>
      </c>
      <c r="N3" s="27">
        <f>-+'6P20E English'!C14</f>
        <v>-12000</v>
      </c>
      <c r="O3" s="28">
        <f>-+'6P20E English'!C14</f>
        <v>-12000</v>
      </c>
    </row>
    <row r="4" spans="2:22" ht="14.25" customHeight="1" x14ac:dyDescent="0.45">
      <c r="B4" s="26">
        <v>2</v>
      </c>
      <c r="C4" s="27">
        <f>-+'6P20E English'!C$14</f>
        <v>-12000</v>
      </c>
      <c r="D4" s="27">
        <f>-+'6P20E English'!C$14</f>
        <v>-12000</v>
      </c>
      <c r="E4" s="27"/>
      <c r="F4" s="25"/>
      <c r="G4" s="26">
        <v>2</v>
      </c>
      <c r="H4" s="27">
        <f>+$C$3+('Data Key-in'!E10*10%)</f>
        <v>-10800</v>
      </c>
      <c r="I4" s="27">
        <f>+$C$3+('Data Key-in'!E10*10%)</f>
        <v>-10800</v>
      </c>
      <c r="J4" s="27">
        <f>+$C$3+('Data Key-in'!E10*10%)</f>
        <v>-10800</v>
      </c>
      <c r="K4" s="25"/>
      <c r="L4" s="26">
        <v>2</v>
      </c>
      <c r="M4" s="27">
        <f>+$C$3+('Data Key-in'!E10*10%)</f>
        <v>-10800</v>
      </c>
      <c r="N4" s="27">
        <f>+$C$3+('Data Key-in'!E10*10%)</f>
        <v>-10800</v>
      </c>
      <c r="O4" s="27">
        <f>+$C$3+('Data Key-in'!E10*10%)</f>
        <v>-10800</v>
      </c>
    </row>
    <row r="5" spans="2:22" ht="14.25" customHeight="1" x14ac:dyDescent="0.45">
      <c r="B5" s="26">
        <v>3</v>
      </c>
      <c r="C5" s="27">
        <f>-+'6P20E English'!C$14</f>
        <v>-12000</v>
      </c>
      <c r="D5" s="27">
        <f>-+'6P20E English'!C$14</f>
        <v>-12000</v>
      </c>
      <c r="E5" s="27"/>
      <c r="F5" s="25"/>
      <c r="G5" s="26">
        <v>3</v>
      </c>
      <c r="H5" s="27">
        <f>+$C$3+('Data Key-in'!E10*10%)</f>
        <v>-10800</v>
      </c>
      <c r="I5" s="27">
        <f>+$C$3+('Data Key-in'!E10*10%)</f>
        <v>-10800</v>
      </c>
      <c r="J5" s="27">
        <f>+$C$3+('Data Key-in'!E10*10%)</f>
        <v>-10800</v>
      </c>
      <c r="K5" s="25"/>
      <c r="L5" s="26">
        <v>3</v>
      </c>
      <c r="M5" s="27">
        <f>+$C$3+('Data Key-in'!E10*10%)</f>
        <v>-10800</v>
      </c>
      <c r="N5" s="27">
        <f>+$C$3+('Data Key-in'!E10*10%)</f>
        <v>-10800</v>
      </c>
      <c r="O5" s="27">
        <f>+$C$3+('Data Key-in'!E10*10%)</f>
        <v>-10800</v>
      </c>
    </row>
    <row r="6" spans="2:22" ht="14.25" customHeight="1" x14ac:dyDescent="0.45">
      <c r="B6" s="26">
        <v>4</v>
      </c>
      <c r="C6" s="27">
        <f>-+'6P20E English'!C$14</f>
        <v>-12000</v>
      </c>
      <c r="D6" s="27">
        <f>-+'6P20E English'!C$14</f>
        <v>-12000</v>
      </c>
      <c r="E6" s="27"/>
      <c r="F6" s="25"/>
      <c r="G6" s="26">
        <v>4</v>
      </c>
      <c r="H6" s="27">
        <f>+$C$3+('Data Key-in'!E10*10%)</f>
        <v>-10800</v>
      </c>
      <c r="I6" s="27">
        <f>+$C$3+('Data Key-in'!E10*10%)</f>
        <v>-10800</v>
      </c>
      <c r="J6" s="27">
        <f>+$C$3+('Data Key-in'!E10*10%)</f>
        <v>-10800</v>
      </c>
      <c r="K6" s="25"/>
      <c r="L6" s="26">
        <v>4</v>
      </c>
      <c r="M6" s="27">
        <f>+$C$3+('Data Key-in'!E10*10%)</f>
        <v>-10800</v>
      </c>
      <c r="N6" s="27">
        <f>+$C$3+('Data Key-in'!E10*10%)</f>
        <v>-10800</v>
      </c>
      <c r="O6" s="27">
        <f>+$C$3+('Data Key-in'!E10*10%)</f>
        <v>-10800</v>
      </c>
    </row>
    <row r="7" spans="2:22" ht="14.25" customHeight="1" x14ac:dyDescent="0.45">
      <c r="B7" s="26">
        <v>5</v>
      </c>
      <c r="C7" s="27">
        <f>-+'6P20E English'!C$14</f>
        <v>-12000</v>
      </c>
      <c r="D7" s="27">
        <f>-+'6P20E English'!C$14</f>
        <v>-12000</v>
      </c>
      <c r="E7" s="27"/>
      <c r="F7" s="25"/>
      <c r="G7" s="26">
        <v>5</v>
      </c>
      <c r="H7" s="27">
        <f>+$C$3+('Data Key-in'!E10*10%)</f>
        <v>-10800</v>
      </c>
      <c r="I7" s="27">
        <f>+$C$3+('Data Key-in'!E10*10%)</f>
        <v>-10800</v>
      </c>
      <c r="J7" s="27">
        <f>+$C$3+('Data Key-in'!E10*10%)</f>
        <v>-10800</v>
      </c>
      <c r="K7" s="25"/>
      <c r="L7" s="26">
        <v>5</v>
      </c>
      <c r="M7" s="27">
        <f>+$C$3+('Data Key-in'!E10*10%)</f>
        <v>-10800</v>
      </c>
      <c r="N7" s="27">
        <f>+$C$3+('Data Key-in'!E10*10%)</f>
        <v>-10800</v>
      </c>
      <c r="O7" s="27">
        <f>+$C$3+('Data Key-in'!E10*10%)</f>
        <v>-10800</v>
      </c>
    </row>
    <row r="8" spans="2:22" ht="14.25" customHeight="1" x14ac:dyDescent="0.45">
      <c r="B8" s="26">
        <v>6</v>
      </c>
      <c r="C8" s="27">
        <f>-+'6P20E English'!C$14</f>
        <v>-12000</v>
      </c>
      <c r="D8" s="27">
        <f>-+'6P20E English'!C$14</f>
        <v>-12000</v>
      </c>
      <c r="E8" s="27"/>
      <c r="F8" s="25"/>
      <c r="G8" s="26">
        <v>6</v>
      </c>
      <c r="H8" s="30">
        <f>('Data Key-in'!$E$10*10%)</f>
        <v>1200</v>
      </c>
      <c r="I8" s="30">
        <f>('Data Key-in'!$E$10*10%)</f>
        <v>1200</v>
      </c>
      <c r="J8" s="30">
        <f>('Data Key-in'!$E$10*10%)</f>
        <v>1200</v>
      </c>
      <c r="K8" s="25"/>
      <c r="L8" s="26">
        <v>6</v>
      </c>
      <c r="M8" s="30">
        <f>('Data Key-in'!$E$10*10%)</f>
        <v>1200</v>
      </c>
      <c r="N8" s="30">
        <f>('Data Key-in'!$E$10*10%)</f>
        <v>1200</v>
      </c>
      <c r="O8" s="30">
        <f>('Data Key-in'!$E$10*10%)</f>
        <v>1200</v>
      </c>
    </row>
    <row r="9" spans="2:22" ht="14.25" customHeight="1" x14ac:dyDescent="0.45">
      <c r="B9" s="26">
        <v>7</v>
      </c>
      <c r="C9" s="30">
        <v>0</v>
      </c>
      <c r="D9" s="30">
        <v>0</v>
      </c>
      <c r="E9" s="30"/>
      <c r="F9" s="25"/>
      <c r="G9" s="26">
        <v>7</v>
      </c>
      <c r="H9" s="30">
        <f>('Data Key-in'!$E$10*10%)</f>
        <v>1200</v>
      </c>
      <c r="I9" s="30">
        <f>('Data Key-in'!$E$10*10%)</f>
        <v>1200</v>
      </c>
      <c r="J9" s="30">
        <f>('Data Key-in'!$E$10*10%)</f>
        <v>1200</v>
      </c>
      <c r="K9" s="25"/>
      <c r="L9" s="26">
        <v>7</v>
      </c>
      <c r="M9" s="30">
        <f>('Data Key-in'!$E$10*10%)</f>
        <v>1200</v>
      </c>
      <c r="N9" s="30">
        <f>('Data Key-in'!$E$10*10%)</f>
        <v>1200</v>
      </c>
      <c r="O9" s="30">
        <f>('Data Key-in'!$E$10*10%)</f>
        <v>1200</v>
      </c>
    </row>
    <row r="10" spans="2:22" ht="14.25" customHeight="1" x14ac:dyDescent="0.45">
      <c r="B10" s="26">
        <v>8</v>
      </c>
      <c r="C10" s="30">
        <v>0</v>
      </c>
      <c r="D10" s="30">
        <v>0</v>
      </c>
      <c r="E10" s="30"/>
      <c r="F10" s="25"/>
      <c r="G10" s="26">
        <v>8</v>
      </c>
      <c r="H10" s="30">
        <f>('Data Key-in'!$E$10*10%)</f>
        <v>1200</v>
      </c>
      <c r="I10" s="30">
        <f>('Data Key-in'!$E$10*10%)</f>
        <v>1200</v>
      </c>
      <c r="J10" s="30">
        <f>('Data Key-in'!$E$10*10%)</f>
        <v>1200</v>
      </c>
      <c r="K10" s="25"/>
      <c r="L10" s="26">
        <v>8</v>
      </c>
      <c r="M10" s="30">
        <f>('Data Key-in'!$E$10*10%)</f>
        <v>1200</v>
      </c>
      <c r="N10" s="30">
        <f>('Data Key-in'!$E$10*10%)</f>
        <v>1200</v>
      </c>
      <c r="O10" s="30">
        <f>('Data Key-in'!$E$10*10%)</f>
        <v>1200</v>
      </c>
    </row>
    <row r="11" spans="2:22" ht="14.25" customHeight="1" x14ac:dyDescent="0.45">
      <c r="B11" s="26">
        <v>9</v>
      </c>
      <c r="C11" s="30">
        <v>0</v>
      </c>
      <c r="D11" s="30">
        <v>0</v>
      </c>
      <c r="E11" s="30"/>
      <c r="F11" s="25"/>
      <c r="G11" s="26">
        <v>9</v>
      </c>
      <c r="H11" s="30">
        <f>('Data Key-in'!$E$10*10%)</f>
        <v>1200</v>
      </c>
      <c r="I11" s="30">
        <f>('Data Key-in'!$E$10*10%)</f>
        <v>1200</v>
      </c>
      <c r="J11" s="30">
        <f>('Data Key-in'!$E$10*10%)</f>
        <v>1200</v>
      </c>
      <c r="K11" s="25"/>
      <c r="L11" s="26">
        <v>9</v>
      </c>
      <c r="M11" s="30">
        <f>('Data Key-in'!$E$10*10%)</f>
        <v>1200</v>
      </c>
      <c r="N11" s="30">
        <f>('Data Key-in'!$E$10*10%)</f>
        <v>1200</v>
      </c>
      <c r="O11" s="30">
        <f>('Data Key-in'!$E$10*10%)</f>
        <v>1200</v>
      </c>
      <c r="Q11" s="31" t="s">
        <v>58</v>
      </c>
      <c r="R11" s="32"/>
      <c r="S11" s="32"/>
      <c r="T11" s="32"/>
      <c r="U11" s="32" t="s">
        <v>59</v>
      </c>
      <c r="V11" s="33" t="s">
        <v>23</v>
      </c>
    </row>
    <row r="12" spans="2:22" ht="14.25" customHeight="1" x14ac:dyDescent="0.45">
      <c r="B12" s="26">
        <v>10</v>
      </c>
      <c r="C12" s="30">
        <v>0</v>
      </c>
      <c r="D12" s="30">
        <v>0</v>
      </c>
      <c r="E12" s="30"/>
      <c r="F12" s="25"/>
      <c r="G12" s="26">
        <v>10</v>
      </c>
      <c r="H12" s="30">
        <f>('Data Key-in'!$E$10*10%)</f>
        <v>1200</v>
      </c>
      <c r="I12" s="30">
        <f>('Data Key-in'!$E$10*10%)</f>
        <v>1200</v>
      </c>
      <c r="J12" s="30">
        <f>('Data Key-in'!$E$10*10%)</f>
        <v>1200</v>
      </c>
      <c r="K12" s="25"/>
      <c r="L12" s="26">
        <v>10</v>
      </c>
      <c r="M12" s="30">
        <f>('Data Key-in'!$E$10*10%)</f>
        <v>1200</v>
      </c>
      <c r="N12" s="30">
        <f>('Data Key-in'!$E$10*10%)</f>
        <v>1200</v>
      </c>
      <c r="O12" s="30">
        <f>('Data Key-in'!$E$10*10%)</f>
        <v>1200</v>
      </c>
      <c r="Q12" s="34" t="s">
        <v>60</v>
      </c>
      <c r="R12" s="35"/>
      <c r="S12" s="35"/>
      <c r="T12" s="35"/>
      <c r="U12" s="35" t="s">
        <v>5</v>
      </c>
      <c r="V12" s="36">
        <v>15</v>
      </c>
    </row>
    <row r="13" spans="2:22" ht="14.25" customHeight="1" x14ac:dyDescent="0.45">
      <c r="B13" s="26">
        <v>11</v>
      </c>
      <c r="C13" s="30">
        <v>0</v>
      </c>
      <c r="D13" s="30">
        <v>0</v>
      </c>
      <c r="E13" s="30"/>
      <c r="F13" s="25"/>
      <c r="G13" s="26">
        <v>11</v>
      </c>
      <c r="H13" s="30">
        <f>('Data Key-in'!$E$10*10%)</f>
        <v>1200</v>
      </c>
      <c r="I13" s="30">
        <f>('Data Key-in'!$E$10*10%)</f>
        <v>1200</v>
      </c>
      <c r="J13" s="30">
        <f>('Data Key-in'!$E$10*10%)</f>
        <v>1200</v>
      </c>
      <c r="K13" s="25"/>
      <c r="L13" s="26">
        <v>11</v>
      </c>
      <c r="M13" s="30">
        <f>('Data Key-in'!$E$10*10%)</f>
        <v>1200</v>
      </c>
      <c r="N13" s="30">
        <f>('Data Key-in'!$E$10*10%)</f>
        <v>1200</v>
      </c>
      <c r="O13" s="30">
        <f>('Data Key-in'!$E$10*10%)</f>
        <v>1200</v>
      </c>
      <c r="Q13" s="34" t="s">
        <v>8</v>
      </c>
      <c r="R13" s="35"/>
      <c r="S13" s="35"/>
      <c r="T13" s="35"/>
      <c r="U13" s="35" t="s">
        <v>61</v>
      </c>
      <c r="V13" s="36">
        <v>20</v>
      </c>
    </row>
    <row r="14" spans="2:22" ht="14.25" customHeight="1" x14ac:dyDescent="0.45">
      <c r="B14" s="26">
        <v>12</v>
      </c>
      <c r="C14" s="30">
        <v>0</v>
      </c>
      <c r="D14" s="30">
        <v>0</v>
      </c>
      <c r="E14" s="30"/>
      <c r="F14" s="25"/>
      <c r="G14" s="26">
        <v>12</v>
      </c>
      <c r="H14" s="30">
        <f>('Data Key-in'!$E$10*20%)</f>
        <v>2400</v>
      </c>
      <c r="I14" s="30">
        <f>('Data Key-in'!$E$10*20%)</f>
        <v>2400</v>
      </c>
      <c r="J14" s="30">
        <f>('Data Key-in'!$E$10*20%)</f>
        <v>2400</v>
      </c>
      <c r="K14" s="25"/>
      <c r="L14" s="26">
        <v>12</v>
      </c>
      <c r="M14" s="30">
        <f>('Data Key-in'!$E$10*20%)</f>
        <v>2400</v>
      </c>
      <c r="N14" s="30">
        <f>('Data Key-in'!$E$10*20%)</f>
        <v>2400</v>
      </c>
      <c r="O14" s="30">
        <f>('Data Key-in'!$E$10*20%)</f>
        <v>2400</v>
      </c>
      <c r="Q14" s="37"/>
      <c r="R14" s="38"/>
      <c r="S14" s="38"/>
      <c r="T14" s="38"/>
      <c r="U14" s="38"/>
      <c r="V14" s="39">
        <v>25</v>
      </c>
    </row>
    <row r="15" spans="2:22" ht="14.25" customHeight="1" x14ac:dyDescent="0.45">
      <c r="B15" s="26">
        <v>13</v>
      </c>
      <c r="C15" s="30">
        <v>0</v>
      </c>
      <c r="D15" s="30">
        <v>0</v>
      </c>
      <c r="E15" s="30"/>
      <c r="F15" s="25"/>
      <c r="G15" s="26">
        <v>13</v>
      </c>
      <c r="H15" s="30">
        <f>('Data Key-in'!$E$10*20%)</f>
        <v>2400</v>
      </c>
      <c r="I15" s="30">
        <f>('Data Key-in'!$E$10*20%)</f>
        <v>2400</v>
      </c>
      <c r="J15" s="30">
        <f>('Data Key-in'!$E$10*20%)</f>
        <v>2400</v>
      </c>
      <c r="K15" s="25"/>
      <c r="L15" s="26">
        <v>13</v>
      </c>
      <c r="M15" s="30">
        <f>('Data Key-in'!$E$10*20%)</f>
        <v>2400</v>
      </c>
      <c r="N15" s="30">
        <f>('Data Key-in'!$E$10*20%)</f>
        <v>2400</v>
      </c>
      <c r="O15" s="30">
        <f>('Data Key-in'!$E$10*20%)</f>
        <v>2400</v>
      </c>
    </row>
    <row r="16" spans="2:22" ht="14.25" customHeight="1" x14ac:dyDescent="0.45">
      <c r="B16" s="26">
        <v>14</v>
      </c>
      <c r="C16" s="30">
        <v>0</v>
      </c>
      <c r="D16" s="30">
        <v>0</v>
      </c>
      <c r="E16" s="30"/>
      <c r="F16" s="25"/>
      <c r="G16" s="26">
        <v>14</v>
      </c>
      <c r="H16" s="30">
        <f>('Data Key-in'!$E$10*20%)</f>
        <v>2400</v>
      </c>
      <c r="I16" s="30">
        <f>('Data Key-in'!$E$10*20%)</f>
        <v>2400</v>
      </c>
      <c r="J16" s="30">
        <f>('Data Key-in'!$E$10*20%)</f>
        <v>2400</v>
      </c>
      <c r="K16" s="25"/>
      <c r="L16" s="26">
        <v>14</v>
      </c>
      <c r="M16" s="30">
        <f>('Data Key-in'!$E$10*20%)</f>
        <v>2400</v>
      </c>
      <c r="N16" s="30">
        <f>('Data Key-in'!$E$10*20%)</f>
        <v>2400</v>
      </c>
      <c r="O16" s="30">
        <f>('Data Key-in'!$E$10*20%)</f>
        <v>2400</v>
      </c>
      <c r="Q16" s="35" t="s">
        <v>62</v>
      </c>
    </row>
    <row r="17" spans="2:25" ht="14.25" customHeight="1" x14ac:dyDescent="0.45">
      <c r="B17" s="26">
        <v>15</v>
      </c>
      <c r="C17" s="30">
        <v>0</v>
      </c>
      <c r="D17" s="30">
        <v>0</v>
      </c>
      <c r="E17" s="30"/>
      <c r="F17" s="25"/>
      <c r="G17" s="26">
        <v>15</v>
      </c>
      <c r="H17" s="30">
        <f>('Data Key-in'!$E$10*20%)</f>
        <v>2400</v>
      </c>
      <c r="I17" s="30">
        <f>('Data Key-in'!$E$10*20%)</f>
        <v>2400</v>
      </c>
      <c r="J17" s="30">
        <f>('Data Key-in'!$E$10*20%)</f>
        <v>2400</v>
      </c>
      <c r="K17" s="25"/>
      <c r="L17" s="26">
        <v>15</v>
      </c>
      <c r="M17" s="30">
        <f>('Data Key-in'!$E$10*20%)</f>
        <v>2400</v>
      </c>
      <c r="N17" s="30">
        <f>('Data Key-in'!$E$10*20%)</f>
        <v>2400</v>
      </c>
      <c r="O17" s="30">
        <f>('Data Key-in'!$E$10*20%)</f>
        <v>2400</v>
      </c>
      <c r="Q17" s="40" t="s">
        <v>6</v>
      </c>
      <c r="R17" s="40">
        <v>5</v>
      </c>
      <c r="S17" s="40">
        <v>10</v>
      </c>
      <c r="T17" s="40">
        <v>15</v>
      </c>
      <c r="U17" s="40">
        <v>20</v>
      </c>
      <c r="V17" s="40">
        <v>5</v>
      </c>
      <c r="W17" s="40">
        <v>10</v>
      </c>
      <c r="X17" s="40">
        <v>15</v>
      </c>
      <c r="Y17" s="40">
        <v>20</v>
      </c>
    </row>
    <row r="18" spans="2:25" ht="14.25" customHeight="1" x14ac:dyDescent="0.45">
      <c r="B18" s="26">
        <v>16</v>
      </c>
      <c r="C18" s="30">
        <v>0</v>
      </c>
      <c r="D18" s="30">
        <v>0</v>
      </c>
      <c r="E18" s="30"/>
      <c r="F18" s="25"/>
      <c r="G18" s="26">
        <v>16</v>
      </c>
      <c r="H18" s="30">
        <f>('Data Key-in'!$E$10*20%)</f>
        <v>2400</v>
      </c>
      <c r="I18" s="30">
        <f>('Data Key-in'!$E$10*20%)</f>
        <v>2400</v>
      </c>
      <c r="J18" s="30">
        <f>('Data Key-in'!$E$10*20%)</f>
        <v>2400</v>
      </c>
      <c r="K18" s="25"/>
      <c r="L18" s="26">
        <v>16</v>
      </c>
      <c r="M18" s="41" t="e">
        <f>+#REF!+M17</f>
        <v>#REF!</v>
      </c>
      <c r="N18" s="41" t="e">
        <f>+#REF!+(#REF!-#REF!)+N17</f>
        <v>#REF!</v>
      </c>
      <c r="O18" s="41" t="e">
        <f>+#REF!+(#REF!-#REF!)+O17</f>
        <v>#REF!</v>
      </c>
      <c r="Q18" s="40">
        <v>20</v>
      </c>
      <c r="V18" s="40">
        <v>51826</v>
      </c>
      <c r="W18" s="40">
        <v>60371</v>
      </c>
      <c r="X18" s="40">
        <v>64855</v>
      </c>
      <c r="Y18" s="40">
        <v>70728</v>
      </c>
    </row>
    <row r="19" spans="2:25" ht="14.25" customHeight="1" x14ac:dyDescent="0.45">
      <c r="B19" s="26">
        <v>17</v>
      </c>
      <c r="C19" s="30">
        <v>0</v>
      </c>
      <c r="D19" s="30">
        <v>0</v>
      </c>
      <c r="E19" s="30"/>
      <c r="F19" s="25"/>
      <c r="G19" s="26">
        <v>17</v>
      </c>
      <c r="H19" s="30">
        <f>('Data Key-in'!$E$10*20%)</f>
        <v>2400</v>
      </c>
      <c r="I19" s="30">
        <f>('Data Key-in'!$E$10*20%)</f>
        <v>2400</v>
      </c>
      <c r="J19" s="30">
        <f>('Data Key-in'!$E$10*20%)</f>
        <v>2400</v>
      </c>
      <c r="K19" s="25"/>
      <c r="L19" s="42"/>
      <c r="M19" s="43" t="e">
        <f t="shared" ref="M19:O19" si="0">IRR(M3:M18)</f>
        <v>#VALUE!</v>
      </c>
      <c r="N19" s="43" t="e">
        <f t="shared" si="0"/>
        <v>#VALUE!</v>
      </c>
      <c r="O19" s="43" t="e">
        <f t="shared" si="0"/>
        <v>#VALUE!</v>
      </c>
      <c r="Q19" s="40">
        <v>30</v>
      </c>
      <c r="R19" s="40">
        <v>47781</v>
      </c>
      <c r="S19" s="40">
        <v>47702</v>
      </c>
      <c r="T19" s="40">
        <v>41153</v>
      </c>
      <c r="U19" s="40">
        <v>33417</v>
      </c>
      <c r="V19" s="40">
        <v>51815</v>
      </c>
      <c r="W19" s="40">
        <v>60320</v>
      </c>
      <c r="X19" s="40">
        <v>64645</v>
      </c>
      <c r="Y19" s="40">
        <v>70238</v>
      </c>
    </row>
    <row r="20" spans="2:25" ht="14.25" customHeight="1" x14ac:dyDescent="0.45">
      <c r="B20" s="26">
        <v>18</v>
      </c>
      <c r="C20" s="30">
        <v>0</v>
      </c>
      <c r="D20" s="30">
        <v>0</v>
      </c>
      <c r="E20" s="30"/>
      <c r="F20" s="25"/>
      <c r="G20" s="26">
        <v>18</v>
      </c>
      <c r="H20" s="30">
        <f>('Data Key-in'!$E$10*20%)</f>
        <v>2400</v>
      </c>
      <c r="I20" s="30">
        <f>('Data Key-in'!$E$10*20%)</f>
        <v>2400</v>
      </c>
      <c r="J20" s="30">
        <f>('Data Key-in'!$E$10*20%)</f>
        <v>2400</v>
      </c>
      <c r="K20" s="25"/>
      <c r="L20" s="25"/>
      <c r="M20" s="25"/>
      <c r="N20" s="25"/>
      <c r="O20" s="25"/>
      <c r="Q20" s="40">
        <v>40</v>
      </c>
      <c r="V20" s="40">
        <v>51652</v>
      </c>
      <c r="W20" s="40">
        <v>59604</v>
      </c>
      <c r="X20" s="40">
        <v>63002</v>
      </c>
      <c r="Y20" s="40">
        <v>67330</v>
      </c>
    </row>
    <row r="21" spans="2:25" ht="14.25" customHeight="1" x14ac:dyDescent="0.45">
      <c r="B21" s="26">
        <v>19</v>
      </c>
      <c r="C21" s="30">
        <v>0</v>
      </c>
      <c r="D21" s="30">
        <v>0</v>
      </c>
      <c r="E21" s="30"/>
      <c r="F21" s="25"/>
      <c r="G21" s="26">
        <v>19</v>
      </c>
      <c r="H21" s="30">
        <f>('Data Key-in'!$E$10*20%)</f>
        <v>2400</v>
      </c>
      <c r="I21" s="30">
        <f>('Data Key-in'!$E$10*20%)</f>
        <v>2400</v>
      </c>
      <c r="J21" s="30">
        <f>('Data Key-in'!$E$10*20%)</f>
        <v>2400</v>
      </c>
      <c r="K21" s="25"/>
      <c r="L21" s="25"/>
      <c r="M21" s="25"/>
      <c r="N21" s="25"/>
      <c r="O21" s="25"/>
      <c r="Q21" s="40">
        <v>50</v>
      </c>
      <c r="V21" s="40">
        <v>51370</v>
      </c>
      <c r="W21" s="40">
        <v>58838</v>
      </c>
      <c r="X21" s="40">
        <v>61966</v>
      </c>
      <c r="Y21" s="40">
        <v>66286</v>
      </c>
    </row>
    <row r="22" spans="2:25" ht="14.25" customHeight="1" x14ac:dyDescent="0.45">
      <c r="B22" s="26">
        <v>20</v>
      </c>
      <c r="C22" s="30">
        <v>0</v>
      </c>
      <c r="D22" s="30">
        <v>0</v>
      </c>
      <c r="E22" s="30"/>
      <c r="F22" s="25"/>
      <c r="G22" s="26">
        <v>20</v>
      </c>
      <c r="H22" s="30">
        <f>('Data Key-in'!$E$10*20%)</f>
        <v>2400</v>
      </c>
      <c r="I22" s="30">
        <f>('Data Key-in'!$E$10*20%)</f>
        <v>2400</v>
      </c>
      <c r="J22" s="30">
        <f>('Data Key-in'!$E$10*20%)</f>
        <v>2400</v>
      </c>
      <c r="K22" s="25"/>
      <c r="L22" s="25"/>
      <c r="M22" s="25"/>
      <c r="N22" s="25"/>
      <c r="O22" s="25"/>
      <c r="Q22" s="40">
        <v>60</v>
      </c>
      <c r="V22" s="40">
        <v>51188</v>
      </c>
      <c r="W22" s="40">
        <v>58836</v>
      </c>
      <c r="X22" s="40">
        <v>62024</v>
      </c>
      <c r="Y22" s="40">
        <v>65482</v>
      </c>
    </row>
    <row r="23" spans="2:25" ht="14.25" customHeight="1" x14ac:dyDescent="0.45">
      <c r="B23" s="26">
        <v>21</v>
      </c>
      <c r="C23" s="41">
        <f>+'6P20E English'!L49</f>
        <v>81498</v>
      </c>
      <c r="D23" s="41">
        <f>+'6P20E English'!O49</f>
        <v>131861</v>
      </c>
      <c r="E23" s="44"/>
      <c r="F23" s="45"/>
      <c r="G23" s="26">
        <v>21</v>
      </c>
      <c r="H23" s="30">
        <f>('Data Key-in'!$E$10*20%)</f>
        <v>2400</v>
      </c>
      <c r="I23" s="30">
        <f>('Data Key-in'!$E$10*20%)</f>
        <v>2400</v>
      </c>
      <c r="J23" s="30">
        <f>('Data Key-in'!$E$10*20%)</f>
        <v>2400</v>
      </c>
      <c r="K23" s="25"/>
      <c r="L23" s="25"/>
      <c r="M23" s="25"/>
      <c r="N23" s="25"/>
      <c r="O23" s="25"/>
    </row>
    <row r="24" spans="2:25" ht="14.25" customHeight="1" x14ac:dyDescent="0.45">
      <c r="B24" s="42"/>
      <c r="C24" s="43">
        <f t="shared" ref="C24:D24" si="1">IRR(C3:C23)</f>
        <v>7.1016311287799283E-3</v>
      </c>
      <c r="D24" s="43">
        <f t="shared" si="1"/>
        <v>3.5078332199843576E-2</v>
      </c>
      <c r="E24" s="46"/>
      <c r="F24" s="47"/>
      <c r="G24" s="26">
        <v>22</v>
      </c>
      <c r="H24" s="30">
        <f>('Data Key-in'!$E$10*20%)</f>
        <v>2400</v>
      </c>
      <c r="I24" s="30">
        <f>('Data Key-in'!$E$10*20%)</f>
        <v>2400</v>
      </c>
      <c r="J24" s="30">
        <f>('Data Key-in'!$E$10*20%)</f>
        <v>2400</v>
      </c>
      <c r="K24" s="25"/>
      <c r="L24" s="25"/>
      <c r="M24" s="25"/>
      <c r="N24" s="25"/>
      <c r="O24" s="25"/>
      <c r="Q24" s="40">
        <f>LOOKUP('Data Key-in'!E8,Q18:Q22)</f>
        <v>30</v>
      </c>
      <c r="V24" s="40">
        <f>LOOKUP('Data Key-in'!$E$8,$Q$18:$Q$22,V18:V22)</f>
        <v>51815</v>
      </c>
      <c r="W24" s="40">
        <f>LOOKUP('Data Key-in'!$E$8,$Q$18:$Q$22,W18:W22)</f>
        <v>60320</v>
      </c>
      <c r="X24" s="40">
        <f>LOOKUP('Data Key-in'!$E$8,$Q$18:$Q$22,X18:X22)</f>
        <v>64645</v>
      </c>
      <c r="Y24" s="40">
        <f>LOOKUP('Data Key-in'!$E$8,$Q$18:$Q$22,Y18:Y22)</f>
        <v>70238</v>
      </c>
    </row>
    <row r="25" spans="2:25" ht="14.25" customHeight="1" x14ac:dyDescent="0.45">
      <c r="G25" s="26">
        <v>23</v>
      </c>
      <c r="H25" s="30">
        <f>('Data Key-in'!$E$10*20%)</f>
        <v>2400</v>
      </c>
      <c r="I25" s="30">
        <f>('Data Key-in'!$E$10*20%)</f>
        <v>2400</v>
      </c>
      <c r="J25" s="30">
        <f>('Data Key-in'!$E$10*20%)</f>
        <v>2400</v>
      </c>
      <c r="K25" s="25"/>
      <c r="L25" s="25"/>
      <c r="M25" s="25"/>
      <c r="N25" s="25"/>
      <c r="O25" s="25"/>
    </row>
    <row r="26" spans="2:25" ht="14.25" customHeight="1" x14ac:dyDescent="0.45">
      <c r="G26" s="26">
        <v>24</v>
      </c>
      <c r="H26" s="30">
        <f>('Data Key-in'!$E$10*20%)</f>
        <v>2400</v>
      </c>
      <c r="I26" s="30">
        <f>('Data Key-in'!$E$10*20%)</f>
        <v>2400</v>
      </c>
      <c r="J26" s="30">
        <f>('Data Key-in'!$E$10*20%)</f>
        <v>2400</v>
      </c>
      <c r="K26" s="25"/>
      <c r="L26" s="25"/>
      <c r="M26" s="25"/>
      <c r="N26" s="25"/>
      <c r="O26" s="25"/>
    </row>
    <row r="27" spans="2:25" ht="14.25" customHeight="1" x14ac:dyDescent="0.45">
      <c r="G27" s="26">
        <v>25</v>
      </c>
      <c r="H27" s="30">
        <f>('Data Key-in'!$E$10*20%)</f>
        <v>2400</v>
      </c>
      <c r="I27" s="30">
        <f>('Data Key-in'!$E$10*20%)</f>
        <v>2400</v>
      </c>
      <c r="J27" s="30">
        <f>('Data Key-in'!$E$10*20%)</f>
        <v>2400</v>
      </c>
      <c r="K27" s="25"/>
      <c r="L27" s="25"/>
      <c r="M27" s="25"/>
      <c r="N27" s="25"/>
      <c r="O27" s="25"/>
    </row>
    <row r="28" spans="2:25" ht="14.25" customHeight="1" x14ac:dyDescent="0.45">
      <c r="G28" s="26">
        <v>26</v>
      </c>
      <c r="H28" s="41" t="e">
        <f>+#REF!+H26</f>
        <v>#REF!</v>
      </c>
      <c r="I28" s="41" t="e">
        <f>+#REF!+I26+(#REF!-#REF!)</f>
        <v>#REF!</v>
      </c>
      <c r="J28" s="44" t="e">
        <f>+#REF!+J26+(#REF!-#REF!)</f>
        <v>#REF!</v>
      </c>
      <c r="K28" s="45"/>
      <c r="L28" s="45"/>
      <c r="M28" s="45"/>
      <c r="N28" s="45"/>
      <c r="O28" s="45"/>
      <c r="R28" s="59" t="s">
        <v>6</v>
      </c>
      <c r="S28" s="59" t="s">
        <v>65</v>
      </c>
    </row>
    <row r="29" spans="2:25" ht="14.25" customHeight="1" x14ac:dyDescent="0.45">
      <c r="G29" s="42"/>
      <c r="H29" s="43" t="e">
        <f t="shared" ref="H29:J29" si="2">IRR(H3:H28)</f>
        <v>#VALUE!</v>
      </c>
      <c r="I29" s="43" t="e">
        <f t="shared" si="2"/>
        <v>#VALUE!</v>
      </c>
      <c r="J29" s="46" t="e">
        <f t="shared" si="2"/>
        <v>#VALUE!</v>
      </c>
      <c r="K29" s="47"/>
      <c r="L29" s="47"/>
      <c r="M29" s="47"/>
      <c r="N29" s="47"/>
      <c r="O29" s="47"/>
      <c r="R29" s="59">
        <v>0</v>
      </c>
      <c r="S29" s="60">
        <v>2</v>
      </c>
    </row>
    <row r="30" spans="2:25" ht="14.25" customHeight="1" x14ac:dyDescent="0.35">
      <c r="R30" s="59">
        <v>46</v>
      </c>
      <c r="S30" s="60">
        <v>1.5</v>
      </c>
    </row>
    <row r="31" spans="2:25" ht="14.25" customHeight="1" x14ac:dyDescent="0.35">
      <c r="R31" s="59">
        <v>51</v>
      </c>
      <c r="S31" s="60">
        <v>1.25</v>
      </c>
    </row>
    <row r="32" spans="2:25" ht="14.25" customHeight="1" x14ac:dyDescent="0.35">
      <c r="R32" s="59">
        <v>56</v>
      </c>
      <c r="S32" s="60">
        <v>1.1000000000000001</v>
      </c>
    </row>
    <row r="33" spans="2:19" ht="14.25" customHeight="1" x14ac:dyDescent="0.35"/>
    <row r="34" spans="2:19" ht="14.25" customHeight="1" x14ac:dyDescent="0.35">
      <c r="R34" s="59">
        <f>LOOKUP('Data Key-in'!E8,R29:R32)</f>
        <v>0</v>
      </c>
      <c r="S34" s="61">
        <f>LOOKUP('Data Key-in'!E8,R29:R32,S29:S32)</f>
        <v>2</v>
      </c>
    </row>
    <row r="35" spans="2:19" ht="14.25" customHeight="1" x14ac:dyDescent="0.35"/>
    <row r="36" spans="2:19" ht="14.25" customHeight="1" x14ac:dyDescent="0.45">
      <c r="C36" s="21" t="s">
        <v>63</v>
      </c>
    </row>
    <row r="37" spans="2:19" ht="14.25" customHeight="1" x14ac:dyDescent="0.45">
      <c r="C37" s="21"/>
    </row>
    <row r="38" spans="2:19" ht="14.25" customHeight="1" x14ac:dyDescent="0.45">
      <c r="C38" s="202" t="e">
        <f>FV('6P20E English'!#REF!,10,-'6P20E English'!$M$21*10%,,1)</f>
        <v>#REF!</v>
      </c>
      <c r="D38" s="167"/>
      <c r="E38" s="202" t="e">
        <f>FV('6P20E English'!R20,10,-'6P20E English'!$M$21*10%,,1)</f>
        <v>#VALUE!</v>
      </c>
      <c r="F38" s="166"/>
      <c r="G38" s="166"/>
      <c r="H38" s="166"/>
      <c r="I38" s="166"/>
      <c r="J38" s="167"/>
      <c r="K38" s="48"/>
      <c r="L38" s="48"/>
      <c r="M38" s="48"/>
      <c r="N38" s="48"/>
      <c r="O38" s="48"/>
    </row>
    <row r="39" spans="2:19" ht="14.25" customHeight="1" x14ac:dyDescent="0.35">
      <c r="B39" t="s">
        <v>85</v>
      </c>
    </row>
    <row r="40" spans="2:19" ht="14.25" customHeight="1" x14ac:dyDescent="0.45">
      <c r="B40" s="49"/>
      <c r="C40" s="50" t="s">
        <v>64</v>
      </c>
      <c r="D40" s="51"/>
    </row>
    <row r="41" spans="2:19" ht="14.25" customHeight="1" x14ac:dyDescent="0.45">
      <c r="B41" s="52" t="s">
        <v>13</v>
      </c>
      <c r="C41" s="14">
        <v>0.02</v>
      </c>
      <c r="D41" s="53">
        <v>0.05</v>
      </c>
    </row>
    <row r="42" spans="2:19" ht="14.25" customHeight="1" x14ac:dyDescent="0.45">
      <c r="B42" s="52">
        <v>6</v>
      </c>
      <c r="C42" s="54">
        <f>FV($C$41,'6P20E English'!J46,-'Data Key-in'!E10*10%,0,1)</f>
        <v>7721.1400589568038</v>
      </c>
      <c r="D42" s="55">
        <f>FV($D$41,'6P20E English'!J46,-'Data Key-in'!E10*10%,0,1)</f>
        <v>8570.4101437499994</v>
      </c>
    </row>
    <row r="43" spans="2:19" ht="14.25" customHeight="1" x14ac:dyDescent="0.45">
      <c r="B43" s="52">
        <v>10</v>
      </c>
      <c r="C43" s="54">
        <f>FV($C$41,'6P20E English'!J47,-'Data Key-in'!E10*10%,0,1)</f>
        <v>13402.458503679134</v>
      </c>
      <c r="D43" s="55">
        <f>FV($D$41,'6P20E English'!J47,-'Data Key-in'!E10*10%,0,1)</f>
        <v>15848.144594791525</v>
      </c>
    </row>
    <row r="44" spans="2:19" ht="14.25" customHeight="1" x14ac:dyDescent="0.45">
      <c r="B44" s="52">
        <v>15</v>
      </c>
      <c r="C44" s="54">
        <f>FV(C41,+('6P20E English'!J48-'6P20E English'!J47),0,-C43,1)+FV(C41,B44-B43,-'Data Key-in'!E10*20%,,1)</f>
        <v>27536.887461276732</v>
      </c>
      <c r="D44" s="55">
        <f>FV(D41,+('6P20E English'!J48-'6P20E English'!J47),0,-D43,1)+FV(D41,B44-B43,-'Data Key-in'!E10*20%,,1)</f>
        <v>34151.285496166471</v>
      </c>
    </row>
    <row r="45" spans="2:19" ht="14.25" customHeight="1" x14ac:dyDescent="0.45">
      <c r="B45" s="56">
        <v>20</v>
      </c>
      <c r="C45" s="57">
        <f>FV(C41,B45-B44,-'Data Key-in'!E10*25%,,1)+FV(C41,B45-B44,,-C44,1)</f>
        <v>46327.311715474425</v>
      </c>
      <c r="D45" s="58">
        <f>FV(D41,+('6P20E English'!J49-'6P20E English'!J48),0,-D44,1)+FV(D41,B45-B44,-'Data Key-in'!E10*25%,,1)</f>
        <v>60992.394451930944</v>
      </c>
    </row>
    <row r="46" spans="2:19" ht="14.25" customHeight="1" thickBot="1" x14ac:dyDescent="0.5">
      <c r="B46" s="56">
        <v>25</v>
      </c>
      <c r="C46" s="57" t="e">
        <f>FV(C41,+#REF!-#REF!,0,-C43,1)</f>
        <v>#REF!</v>
      </c>
      <c r="D46" s="58" t="e">
        <f>FV(D41,+#REF!-#REF!,0,-D43,1)</f>
        <v>#REF!</v>
      </c>
    </row>
    <row r="47" spans="2:19" ht="14.25" customHeight="1" thickBot="1" x14ac:dyDescent="0.5">
      <c r="B47" s="56">
        <v>30</v>
      </c>
      <c r="C47" s="57" t="e">
        <f>FV(C42,+#REF!-#REF!,0,-C44,1)</f>
        <v>#REF!</v>
      </c>
      <c r="D47" s="58" t="e">
        <f>FV(D42,+#REF!-#REF!,0,-D44,1)</f>
        <v>#REF!</v>
      </c>
    </row>
    <row r="48" spans="2:1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sheetProtection sheet="1" objects="1" scenarios="1"/>
  <mergeCells count="2">
    <mergeCell ref="C38:D38"/>
    <mergeCell ref="E38:J38"/>
  </mergeCells>
  <pageMargins left="0.7" right="0.7" top="0.75" bottom="0.7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97D8-C165-4C3F-A3F7-887DC96E0CE5}">
  <dimension ref="C3:F6"/>
  <sheetViews>
    <sheetView workbookViewId="0">
      <selection activeCell="F7" sqref="F7"/>
    </sheetView>
  </sheetViews>
  <sheetFormatPr defaultRowHeight="13.5" x14ac:dyDescent="0.35"/>
  <sheetData>
    <row r="3" spans="3:6" x14ac:dyDescent="0.35">
      <c r="C3" s="67" t="s">
        <v>68</v>
      </c>
      <c r="F3" s="67" t="s">
        <v>69</v>
      </c>
    </row>
    <row r="4" spans="3:6" x14ac:dyDescent="0.35">
      <c r="C4">
        <v>6</v>
      </c>
      <c r="F4">
        <v>20</v>
      </c>
    </row>
    <row r="5" spans="3:6" x14ac:dyDescent="0.35">
      <c r="C5">
        <v>10</v>
      </c>
      <c r="F5">
        <v>25</v>
      </c>
    </row>
    <row r="6" spans="3:6" x14ac:dyDescent="0.35">
      <c r="C6">
        <v>20</v>
      </c>
      <c r="F6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Data Key-in</vt:lpstr>
      <vt:lpstr>6P20E English</vt:lpstr>
      <vt:lpstr>6P20E Mandrin</vt:lpstr>
      <vt:lpstr>10P25E English</vt:lpstr>
      <vt:lpstr>10P25E Mandarin</vt:lpstr>
      <vt:lpstr>20P30E English</vt:lpstr>
      <vt:lpstr>20P30E Mandarin</vt:lpstr>
      <vt:lpstr>IRR</vt:lpstr>
      <vt:lpstr>Sheet1</vt:lpstr>
      <vt:lpstr>'10P25E English'!Print_Area</vt:lpstr>
      <vt:lpstr>'10P25E Mandarin'!Print_Area</vt:lpstr>
      <vt:lpstr>'20P30E English'!Print_Area</vt:lpstr>
      <vt:lpstr>'20P30E Mandarin'!Print_Area</vt:lpstr>
      <vt:lpstr>'6P20E English'!Print_Area</vt:lpstr>
      <vt:lpstr>'6P20E Mandrin'!Print_Area</vt:lpstr>
      <vt:lpstr>'Data Key-in'!Print_Area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andyr</dc:creator>
  <cp:lastModifiedBy>Andy Tang</cp:lastModifiedBy>
  <cp:lastPrinted>2022-03-31T11:07:06Z</cp:lastPrinted>
  <dcterms:created xsi:type="dcterms:W3CDTF">2021-03-22T02:02:39Z</dcterms:created>
  <dcterms:modified xsi:type="dcterms:W3CDTF">2022-04-05T01:56:30Z</dcterms:modified>
</cp:coreProperties>
</file>